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ENGLISH SPORTING\"/>
    </mc:Choice>
  </mc:AlternateContent>
  <xr:revisionPtr revIDLastSave="0" documentId="13_ncr:1_{45EF0144-AB65-4DD9-A86A-601C851DE1E2}" xr6:coauthVersionLast="47" xr6:coauthVersionMax="47" xr10:uidLastSave="{00000000-0000-0000-0000-000000000000}"/>
  <bookViews>
    <workbookView xWindow="-120" yWindow="-120" windowWidth="29040" windowHeight="15840" xr2:uid="{B938C1ED-BF5F-402B-B5A2-B1A3AE6A6A96}"/>
  </bookViews>
  <sheets>
    <sheet name="ESP 27" sheetId="1" r:id="rId1"/>
    <sheet name="Sheet2" sheetId="2" r:id="rId2"/>
  </sheets>
  <definedNames>
    <definedName name="_xlnm.Print_Area" localSheetId="0">'ESP 27'!$A$1:$AI$51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0" i="1" l="1"/>
  <c r="V19" i="1"/>
  <c r="V21" i="1"/>
  <c r="V37" i="1"/>
  <c r="V23" i="1"/>
  <c r="V27" i="1"/>
  <c r="V38" i="1"/>
  <c r="V40" i="1"/>
  <c r="V28" i="1"/>
  <c r="V33" i="1"/>
  <c r="V43" i="1"/>
  <c r="V25" i="1"/>
  <c r="V39" i="1"/>
  <c r="V31" i="1"/>
  <c r="V35" i="1"/>
  <c r="V45" i="1"/>
  <c r="V20" i="1"/>
  <c r="V26" i="1"/>
  <c r="V24" i="1"/>
  <c r="V41" i="1"/>
  <c r="V42" i="1"/>
  <c r="V36" i="1"/>
  <c r="V29" i="1"/>
  <c r="V44" i="1"/>
  <c r="V22" i="1"/>
  <c r="V32" i="1"/>
  <c r="V34" i="1"/>
  <c r="U30" i="1"/>
  <c r="U19" i="1"/>
  <c r="U21" i="1"/>
  <c r="U37" i="1"/>
  <c r="U23" i="1"/>
  <c r="U27" i="1"/>
  <c r="U38" i="1"/>
  <c r="U40" i="1"/>
  <c r="U28" i="1"/>
  <c r="U33" i="1"/>
  <c r="U43" i="1"/>
  <c r="U25" i="1"/>
  <c r="U39" i="1"/>
  <c r="U31" i="1"/>
  <c r="U35" i="1"/>
  <c r="U45" i="1"/>
  <c r="U20" i="1"/>
  <c r="U26" i="1"/>
  <c r="U24" i="1"/>
  <c r="U41" i="1"/>
  <c r="U42" i="1"/>
  <c r="U36" i="1"/>
  <c r="U29" i="1"/>
  <c r="U44" i="1"/>
  <c r="U22" i="1"/>
  <c r="U32" i="1"/>
  <c r="U34" i="1"/>
  <c r="P45" i="1"/>
  <c r="Q45" i="1"/>
  <c r="R45" i="1"/>
  <c r="S45" i="1"/>
  <c r="T45" i="1"/>
  <c r="AC45" i="1"/>
  <c r="AD45" i="1"/>
  <c r="P32" i="1"/>
  <c r="Q32" i="1"/>
  <c r="R32" i="1"/>
  <c r="S32" i="1"/>
  <c r="T32" i="1"/>
  <c r="P28" i="1"/>
  <c r="Q28" i="1"/>
  <c r="R28" i="1"/>
  <c r="S28" i="1"/>
  <c r="T28" i="1"/>
  <c r="P44" i="1"/>
  <c r="Q44" i="1"/>
  <c r="R44" i="1"/>
  <c r="S44" i="1"/>
  <c r="T44" i="1"/>
  <c r="P29" i="1"/>
  <c r="Q29" i="1"/>
  <c r="R29" i="1"/>
  <c r="S29" i="1"/>
  <c r="T29" i="1"/>
  <c r="P39" i="1"/>
  <c r="Q39" i="1"/>
  <c r="R39" i="1"/>
  <c r="S39" i="1"/>
  <c r="T39" i="1"/>
  <c r="P35" i="1"/>
  <c r="Q35" i="1"/>
  <c r="R35" i="1"/>
  <c r="S35" i="1"/>
  <c r="T35" i="1"/>
  <c r="P23" i="1"/>
  <c r="Q23" i="1"/>
  <c r="R23" i="1"/>
  <c r="S23" i="1"/>
  <c r="T23" i="1"/>
  <c r="P27" i="1"/>
  <c r="Q27" i="1"/>
  <c r="R27" i="1"/>
  <c r="S27" i="1"/>
  <c r="T27" i="1"/>
  <c r="P30" i="1"/>
  <c r="Q30" i="1"/>
  <c r="R30" i="1"/>
  <c r="S30" i="1"/>
  <c r="T30" i="1"/>
  <c r="T20" i="1"/>
  <c r="T24" i="1"/>
  <c r="T22" i="1"/>
  <c r="T21" i="1"/>
  <c r="T26" i="1"/>
  <c r="T36" i="1"/>
  <c r="T33" i="1"/>
  <c r="T34" i="1"/>
  <c r="T37" i="1"/>
  <c r="T41" i="1"/>
  <c r="T40" i="1"/>
  <c r="T31" i="1"/>
  <c r="T42" i="1"/>
  <c r="T43" i="1"/>
  <c r="T19" i="1"/>
  <c r="T38" i="1"/>
  <c r="T25" i="1"/>
  <c r="S26" i="1"/>
  <c r="S25" i="1"/>
  <c r="S24" i="1"/>
  <c r="S21" i="1"/>
  <c r="S33" i="1"/>
  <c r="S36" i="1"/>
  <c r="S34" i="1"/>
  <c r="S37" i="1"/>
  <c r="S41" i="1"/>
  <c r="S40" i="1"/>
  <c r="S43" i="1"/>
  <c r="S19" i="1"/>
  <c r="S38" i="1"/>
  <c r="S22" i="1"/>
  <c r="S31" i="1"/>
  <c r="S42" i="1"/>
  <c r="S20" i="1"/>
  <c r="P41" i="1"/>
  <c r="Q41" i="1"/>
  <c r="R41" i="1"/>
  <c r="P24" i="1"/>
  <c r="Q24" i="1"/>
  <c r="R24" i="1"/>
  <c r="P22" i="1"/>
  <c r="Q22" i="1"/>
  <c r="R22" i="1"/>
  <c r="P43" i="1"/>
  <c r="Q43" i="1"/>
  <c r="R43" i="1"/>
  <c r="P33" i="1"/>
  <c r="Q33" i="1"/>
  <c r="R33" i="1"/>
  <c r="P25" i="1"/>
  <c r="Q25" i="1"/>
  <c r="R25" i="1"/>
  <c r="P26" i="1"/>
  <c r="Q26" i="1"/>
  <c r="R26" i="1"/>
  <c r="Q20" i="1"/>
  <c r="R20" i="1"/>
  <c r="Q36" i="1"/>
  <c r="R36" i="1"/>
  <c r="Q21" i="1"/>
  <c r="R21" i="1"/>
  <c r="Q34" i="1"/>
  <c r="R34" i="1"/>
  <c r="Q37" i="1"/>
  <c r="R37" i="1"/>
  <c r="Q40" i="1"/>
  <c r="R40" i="1"/>
  <c r="Q19" i="1"/>
  <c r="R19" i="1"/>
  <c r="Q38" i="1"/>
  <c r="R38" i="1"/>
  <c r="Q31" i="1"/>
  <c r="R31" i="1"/>
  <c r="Q42" i="1"/>
  <c r="R42" i="1"/>
  <c r="P36" i="1"/>
  <c r="P21" i="1"/>
  <c r="P34" i="1"/>
  <c r="P37" i="1"/>
  <c r="P40" i="1"/>
  <c r="P19" i="1"/>
  <c r="P38" i="1"/>
  <c r="P31" i="1"/>
  <c r="P42" i="1"/>
  <c r="P20" i="1"/>
  <c r="AA41" i="1" l="1"/>
  <c r="AE41" i="1" s="1"/>
  <c r="AB45" i="1"/>
  <c r="AA45" i="1"/>
  <c r="AB41" i="1"/>
  <c r="AC41" i="1"/>
  <c r="AD41" i="1"/>
  <c r="AF41" i="1" s="1"/>
  <c r="AA39" i="1"/>
  <c r="AA43" i="1"/>
  <c r="AA32" i="1"/>
  <c r="AB32" i="1"/>
  <c r="AC32" i="1"/>
  <c r="AD32" i="1"/>
  <c r="AA28" i="1"/>
  <c r="AA30" i="1"/>
  <c r="AB28" i="1"/>
  <c r="AC28" i="1"/>
  <c r="AD28" i="1"/>
  <c r="AA29" i="1"/>
  <c r="AB29" i="1"/>
  <c r="AC29" i="1"/>
  <c r="AD29" i="1"/>
  <c r="AA22" i="1"/>
  <c r="AB22" i="1"/>
  <c r="AC22" i="1"/>
  <c r="AD22" i="1"/>
  <c r="AA35" i="1"/>
  <c r="AB35" i="1"/>
  <c r="AC35" i="1"/>
  <c r="AD35" i="1"/>
  <c r="AD37" i="1"/>
  <c r="AA44" i="1"/>
  <c r="AB44" i="1"/>
  <c r="AC44" i="1"/>
  <c r="AD44" i="1"/>
  <c r="AB39" i="1"/>
  <c r="AC39" i="1"/>
  <c r="AD39" i="1"/>
  <c r="AE39" i="1"/>
  <c r="AA27" i="1"/>
  <c r="AB27" i="1"/>
  <c r="AC27" i="1"/>
  <c r="AD27" i="1"/>
  <c r="AC31" i="1"/>
  <c r="AB31" i="1"/>
  <c r="AD31" i="1"/>
  <c r="AA31" i="1"/>
  <c r="AA23" i="1"/>
  <c r="AB23" i="1"/>
  <c r="AC23" i="1"/>
  <c r="AD23" i="1"/>
  <c r="AB30" i="1"/>
  <c r="AC30" i="1"/>
  <c r="AD30" i="1"/>
  <c r="AA33" i="1"/>
  <c r="AA21" i="1"/>
  <c r="AB43" i="1"/>
  <c r="AC43" i="1"/>
  <c r="AD43" i="1"/>
  <c r="AD34" i="1"/>
  <c r="AA34" i="1"/>
  <c r="AC34" i="1"/>
  <c r="AD24" i="1"/>
  <c r="AC24" i="1"/>
  <c r="AA24" i="1"/>
  <c r="AB24" i="1"/>
  <c r="AB33" i="1"/>
  <c r="AA25" i="1"/>
  <c r="AC33" i="1"/>
  <c r="AD25" i="1"/>
  <c r="AD33" i="1"/>
  <c r="AB25" i="1"/>
  <c r="AC25" i="1"/>
  <c r="AA26" i="1"/>
  <c r="AB26" i="1"/>
  <c r="AD26" i="1"/>
  <c r="AC26" i="1"/>
  <c r="AA38" i="1"/>
  <c r="AB38" i="1"/>
  <c r="AC38" i="1"/>
  <c r="AD38" i="1"/>
  <c r="AB34" i="1"/>
  <c r="AA36" i="1"/>
  <c r="AA20" i="1"/>
  <c r="AA42" i="1"/>
  <c r="AD20" i="1"/>
  <c r="AC20" i="1"/>
  <c r="AB20" i="1"/>
  <c r="AB36" i="1"/>
  <c r="AC36" i="1"/>
  <c r="AD36" i="1"/>
  <c r="AA40" i="1"/>
  <c r="AB40" i="1"/>
  <c r="AC40" i="1"/>
  <c r="AD40" i="1"/>
  <c r="AB21" i="1"/>
  <c r="AC21" i="1"/>
  <c r="AD21" i="1"/>
  <c r="AA37" i="1"/>
  <c r="AB37" i="1"/>
  <c r="AC37" i="1"/>
  <c r="AB42" i="1"/>
  <c r="AC42" i="1"/>
  <c r="AD42" i="1"/>
  <c r="AD19" i="1"/>
  <c r="AC19" i="1"/>
  <c r="AB19" i="1"/>
  <c r="AA19" i="1"/>
  <c r="AE45" i="1" l="1"/>
  <c r="AF45" i="1"/>
  <c r="AG45" i="1" s="1"/>
  <c r="AF19" i="1"/>
  <c r="AF29" i="1"/>
  <c r="AF32" i="1"/>
  <c r="AE32" i="1"/>
  <c r="AE29" i="1"/>
  <c r="AE28" i="1"/>
  <c r="AE22" i="1"/>
  <c r="AE30" i="1"/>
  <c r="AF28" i="1"/>
  <c r="AF39" i="1"/>
  <c r="AG39" i="1" s="1"/>
  <c r="AF22" i="1"/>
  <c r="AE35" i="1"/>
  <c r="AF35" i="1"/>
  <c r="AF44" i="1"/>
  <c r="AE44" i="1"/>
  <c r="AE31" i="1"/>
  <c r="AF31" i="1"/>
  <c r="AE27" i="1"/>
  <c r="AF27" i="1"/>
  <c r="AF30" i="1"/>
  <c r="AF23" i="1"/>
  <c r="AE23" i="1"/>
  <c r="AF33" i="1"/>
  <c r="AE33" i="1"/>
  <c r="AG33" i="1" s="1"/>
  <c r="AF42" i="1"/>
  <c r="AF43" i="1"/>
  <c r="AF38" i="1"/>
  <c r="AE43" i="1"/>
  <c r="AG41" i="1"/>
  <c r="AE24" i="1"/>
  <c r="AF24" i="1"/>
  <c r="AE40" i="1"/>
  <c r="AE21" i="1"/>
  <c r="AE38" i="1"/>
  <c r="AF25" i="1"/>
  <c r="AE25" i="1"/>
  <c r="AE20" i="1"/>
  <c r="AE26" i="1"/>
  <c r="AF26" i="1"/>
  <c r="AE37" i="1"/>
  <c r="AE19" i="1"/>
  <c r="AE42" i="1"/>
  <c r="AE36" i="1"/>
  <c r="AF34" i="1"/>
  <c r="AE34" i="1"/>
  <c r="AF36" i="1"/>
  <c r="AF21" i="1"/>
  <c r="AF40" i="1"/>
  <c r="AF37" i="1"/>
  <c r="AF20" i="1"/>
  <c r="AG19" i="1" l="1"/>
  <c r="AG28" i="1"/>
  <c r="AG29" i="1"/>
  <c r="AG27" i="1"/>
  <c r="AG38" i="1"/>
  <c r="AG31" i="1"/>
  <c r="AG32" i="1"/>
  <c r="AG22" i="1"/>
  <c r="AG30" i="1"/>
  <c r="AG44" i="1"/>
  <c r="AG35" i="1"/>
  <c r="AG23" i="1"/>
  <c r="AG42" i="1"/>
  <c r="AG43" i="1"/>
  <c r="AG24" i="1"/>
  <c r="AG40" i="1"/>
  <c r="AG21" i="1"/>
  <c r="AG25" i="1"/>
  <c r="AG20" i="1"/>
  <c r="AG26" i="1"/>
  <c r="AG37" i="1"/>
  <c r="AG34" i="1"/>
  <c r="AG36" i="1"/>
  <c r="AH19" i="1" l="1"/>
  <c r="AH45" i="1"/>
  <c r="AH38" i="1"/>
  <c r="AH39" i="1"/>
  <c r="AH44" i="1"/>
  <c r="AH35" i="1"/>
  <c r="AH32" i="1"/>
  <c r="AH30" i="1"/>
  <c r="AH27" i="1"/>
  <c r="AH31" i="1"/>
  <c r="AH23" i="1"/>
  <c r="AH28" i="1"/>
  <c r="AH29" i="1"/>
  <c r="AH22" i="1"/>
  <c r="AH42" i="1"/>
  <c r="AH41" i="1"/>
  <c r="AH24" i="1"/>
  <c r="AH26" i="1"/>
  <c r="AH43" i="1"/>
  <c r="AH33" i="1"/>
  <c r="AH25" i="1"/>
  <c r="AH37" i="1"/>
  <c r="AH34" i="1"/>
  <c r="AH20" i="1"/>
  <c r="AH36" i="1"/>
  <c r="AH21" i="1"/>
  <c r="AH40" i="1"/>
</calcChain>
</file>

<file path=xl/sharedStrings.xml><?xml version="1.0" encoding="utf-8"?>
<sst xmlns="http://schemas.openxmlformats.org/spreadsheetml/2006/main" count="145" uniqueCount="70">
  <si>
    <t>WINNING SCORES</t>
  </si>
  <si>
    <t>Percentages</t>
  </si>
  <si>
    <t>CTSA No</t>
  </si>
  <si>
    <t>Name</t>
  </si>
  <si>
    <t>Surname</t>
  </si>
  <si>
    <t>CTSASA Free State English Sporting Championship</t>
  </si>
  <si>
    <t>M</t>
  </si>
  <si>
    <t>Greeff</t>
  </si>
  <si>
    <t>Rohrs</t>
  </si>
  <si>
    <t>S G</t>
  </si>
  <si>
    <t>Greyling</t>
  </si>
  <si>
    <t>A</t>
  </si>
  <si>
    <t>Steyn</t>
  </si>
  <si>
    <t>No. of Scores</t>
  </si>
  <si>
    <t>Total</t>
  </si>
  <si>
    <t>Ave</t>
  </si>
  <si>
    <t>POS</t>
  </si>
  <si>
    <t>CATEGORY</t>
  </si>
  <si>
    <t>LADY</t>
  </si>
  <si>
    <t>veteran - 55 and over on 1st Jan in year of event</t>
  </si>
  <si>
    <t>supervet - 65 and over</t>
  </si>
  <si>
    <t>Junior - under 21 on 1st January in year of event</t>
  </si>
  <si>
    <t>VETERAN</t>
  </si>
  <si>
    <t>SENIOR</t>
  </si>
  <si>
    <t>Qualify</t>
  </si>
  <si>
    <t>Best 4 Scores</t>
  </si>
  <si>
    <t>CTSASA Eastern Cape English Sporting Championship 2026</t>
  </si>
  <si>
    <t>CTSASA KwaZulu Natal English Sporting Championship 2026</t>
  </si>
  <si>
    <t>CTSASA Central Gauteng English Sporting Championship 2026</t>
  </si>
  <si>
    <t>CTSASA Western Cape English Sporting Championship 2026</t>
  </si>
  <si>
    <t>SA CHAMPIONSHIPS 2026</t>
  </si>
  <si>
    <t>CTSASA Gauteng North English Sporting Championship 2026</t>
  </si>
  <si>
    <t>CTSASA Eastern Cape English Sporting Championship 2027</t>
  </si>
  <si>
    <t>CTSASA Mpumalanga English Sporting Championship 2027</t>
  </si>
  <si>
    <t>TRIAL LEVY PAID</t>
  </si>
  <si>
    <t>Paid</t>
  </si>
  <si>
    <t>J</t>
  </si>
  <si>
    <t>R</t>
  </si>
  <si>
    <t>Janse van Rensburg</t>
  </si>
  <si>
    <t>T</t>
  </si>
  <si>
    <t>Quinn</t>
  </si>
  <si>
    <t>Hittinger</t>
  </si>
  <si>
    <t>Q</t>
  </si>
  <si>
    <t>de Flamingh</t>
  </si>
  <si>
    <t>B</t>
  </si>
  <si>
    <t>Padoa</t>
  </si>
  <si>
    <t>SUPER VETERAN</t>
  </si>
  <si>
    <t>CPSA World English Sporting 2027 - 17th to 24th July 2027, E J Churchill, England</t>
  </si>
  <si>
    <t>Last date to register for this trial is 16th September 2026</t>
  </si>
  <si>
    <t>ENGLISH SPORTING NATIONAL PROTEA TRIAL FOR 2027</t>
  </si>
  <si>
    <t>G</t>
  </si>
  <si>
    <t>Rich</t>
  </si>
  <si>
    <t>Louw</t>
  </si>
  <si>
    <t>Kriel</t>
  </si>
  <si>
    <t>A J</t>
  </si>
  <si>
    <t>H M</t>
  </si>
  <si>
    <t>Truter</t>
  </si>
  <si>
    <t>Robinson</t>
  </si>
  <si>
    <t>C</t>
  </si>
  <si>
    <t>Vermaak Jnr</t>
  </si>
  <si>
    <t>K</t>
  </si>
  <si>
    <t>Keyser</t>
  </si>
  <si>
    <t>Strijdom</t>
  </si>
  <si>
    <t>Mendes</t>
  </si>
  <si>
    <t>Potgieter</t>
  </si>
  <si>
    <t>Grimmbacher</t>
  </si>
  <si>
    <t>I</t>
  </si>
  <si>
    <t>Dukes</t>
  </si>
  <si>
    <t>JUNIOR</t>
  </si>
  <si>
    <t>Pruis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</si>
</sst>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3" tint="0.499984740745262"/>
      <name val="Aptos Narrow"/>
      <family val="2"/>
      <scheme val="minor"/>
    </font>
    <font>
      <b/>
      <sz val="8"/>
      <color indexed="8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 textRotation="90" wrapText="1"/>
    </xf>
    <xf numFmtId="0" fontId="6" fillId="4" borderId="0" xfId="1" applyFont="1" applyFill="1" applyAlignment="1">
      <alignment horizontal="center" textRotation="90"/>
    </xf>
    <xf numFmtId="0" fontId="6" fillId="3" borderId="0" xfId="1" applyFont="1" applyFill="1" applyAlignment="1">
      <alignment horizontal="center" textRotation="90"/>
    </xf>
    <xf numFmtId="0" fontId="6" fillId="2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0" applyFont="1" applyAlignment="1">
      <alignment horizontal="left"/>
    </xf>
    <xf numFmtId="0" fontId="6" fillId="3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" fillId="5" borderId="0" xfId="0" applyFont="1" applyFill="1" applyAlignment="1">
      <alignment horizontal="center"/>
    </xf>
    <xf numFmtId="10" fontId="0" fillId="5" borderId="0" xfId="0" applyNumberForma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10" fontId="6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3" borderId="0" xfId="1" applyFont="1" applyFill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/>
    </xf>
    <xf numFmtId="10" fontId="11" fillId="0" borderId="0" xfId="0" applyNumberFormat="1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9" borderId="0" xfId="0" applyFont="1" applyFill="1" applyAlignment="1">
      <alignment horizontal="center"/>
    </xf>
  </cellXfs>
  <cellStyles count="2">
    <cellStyle name="Normal" xfId="0" builtinId="0"/>
    <cellStyle name="Normal_Sheet1" xfId="1" xr:uid="{A5DE2404-CE1E-443D-86D4-9A5701A9C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190500</xdr:colOff>
      <xdr:row>0</xdr:row>
      <xdr:rowOff>133350</xdr:rowOff>
    </xdr:from>
    <xdr:to>
      <xdr:col>21</xdr:col>
      <xdr:colOff>123825</xdr:colOff>
      <xdr:row>7</xdr:row>
      <xdr:rowOff>176958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1A79C-7EF9-4503-BB60-22C9BEC97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33350"/>
          <a:ext cx="3571875" cy="1377108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152400</xdr:rowOff>
    </xdr:from>
    <xdr:to>
      <xdr:col>3</xdr:col>
      <xdr:colOff>439674</xdr:colOff>
      <xdr:row>8</xdr:row>
      <xdr:rowOff>182880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2B3F8C-6880-4B7F-A704-1DA76110D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52400"/>
          <a:ext cx="1563624" cy="1554480"/>
        </a:xfrm>
        <a:prstGeom prst="rect">
          <a:avLst/>
        </a:prstGeom>
      </xdr:spPr>
    </xdr:pic>
    <xdr:clientData/>
  </xdr:twoCellAnchor>
  <xdr:twoCellAnchor editAs="oneCell">
    <xdr:from>
      <xdr:col>31</xdr:col>
      <xdr:colOff>533400</xdr:colOff>
      <xdr:row>0</xdr:row>
      <xdr:rowOff>123825</xdr:rowOff>
    </xdr:from>
    <xdr:to>
      <xdr:col>34</xdr:col>
      <xdr:colOff>382524</xdr:colOff>
      <xdr:row>8</xdr:row>
      <xdr:rowOff>154305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E5D3A1-19B8-4F5C-912B-FEFA272E8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4200" y="123825"/>
          <a:ext cx="1563624" cy="1554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591228</xdr:colOff>
      <xdr:row>20</xdr:row>
      <xdr:rowOff>28951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96051E-DDBB-2330-2239-BD118D16A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4858428" cy="2695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8CB5-1757-4B37-9879-BAB11D8086DB}">
  <sheetPr>
    <pageSetUpPr fitToPage="1"/>
  </sheetPr>
  <dimension ref="A10:AI46"/>
  <sheetViews>
    <sheetView tabSelected="1" topLeftCell="A18" workbookViewId="0">
      <selection activeCell="V26" sqref="V26"/>
    </sheetView>
  </sheetViews>
  <sheetFormatPr defaultRowHeight="15" x14ac:dyDescent="0.25"/>
  <cols>
    <col min="1" max="1" width="4.85546875" style="28" customWidth="1"/>
    <col min="2" max="2" width="9.140625" style="12"/>
    <col min="3" max="3" width="6.28515625" bestFit="1" customWidth="1"/>
    <col min="4" max="4" width="18.5703125" bestFit="1" customWidth="1"/>
    <col min="5" max="5" width="14.85546875" customWidth="1"/>
    <col min="6" max="7" width="5.140625" bestFit="1" customWidth="1"/>
    <col min="8" max="8" width="4" customWidth="1"/>
    <col min="9" max="10" width="5.140625" bestFit="1" customWidth="1"/>
    <col min="11" max="12" width="5.140625" customWidth="1"/>
    <col min="13" max="13" width="5.140625" bestFit="1" customWidth="1"/>
    <col min="14" max="14" width="4" bestFit="1" customWidth="1"/>
    <col min="15" max="15" width="2.7109375" customWidth="1"/>
    <col min="16" max="16" width="7.140625" bestFit="1" customWidth="1"/>
    <col min="17" max="22" width="8.140625" bestFit="1" customWidth="1"/>
    <col min="23" max="23" width="7.140625" customWidth="1"/>
    <col min="24" max="24" width="8.140625" bestFit="1" customWidth="1"/>
    <col min="25" max="25" width="2.28515625" customWidth="1"/>
    <col min="26" max="26" width="1.42578125" customWidth="1"/>
    <col min="27" max="29" width="8.140625" bestFit="1" customWidth="1"/>
    <col min="30" max="30" width="8.140625" customWidth="1"/>
    <col min="31" max="31" width="7.140625" bestFit="1" customWidth="1"/>
    <col min="32" max="33" width="9.140625" style="1"/>
    <col min="34" max="34" width="7.42578125" style="1" bestFit="1" customWidth="1"/>
  </cols>
  <sheetData>
    <row r="10" spans="1:35" ht="24" x14ac:dyDescent="0.4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</row>
    <row r="11" spans="1:35" ht="28.5" x14ac:dyDescent="0.45">
      <c r="A11" s="46" t="s">
        <v>49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5.75" customHeight="1" x14ac:dyDescent="0.25">
      <c r="A12" s="40" t="s">
        <v>47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ht="15.75" customHeight="1" x14ac:dyDescent="0.3">
      <c r="A13" s="47" t="s">
        <v>48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35" ht="15.75" customHeight="1" x14ac:dyDescent="0.25">
      <c r="A14" s="29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ht="15.75" x14ac:dyDescent="0.25">
      <c r="B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35" ht="16.5" thickBot="1" x14ac:dyDescent="0.3">
      <c r="B16" s="10"/>
      <c r="F16" s="45" t="s">
        <v>0</v>
      </c>
      <c r="G16" s="45"/>
      <c r="H16" s="45"/>
      <c r="I16" s="45"/>
      <c r="J16" s="45"/>
      <c r="K16" s="45"/>
      <c r="L16" s="45"/>
      <c r="M16" s="45"/>
      <c r="N16" s="4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35" ht="15.75" x14ac:dyDescent="0.25">
      <c r="B17" s="10"/>
      <c r="F17" s="21">
        <v>177</v>
      </c>
      <c r="G17" s="21">
        <v>175</v>
      </c>
      <c r="H17" s="21">
        <v>163</v>
      </c>
      <c r="I17" s="21">
        <v>170</v>
      </c>
      <c r="J17" s="21">
        <v>166</v>
      </c>
      <c r="K17" s="21">
        <v>180</v>
      </c>
      <c r="L17" s="21">
        <v>184</v>
      </c>
      <c r="M17" s="21">
        <v>0</v>
      </c>
      <c r="N17" s="21">
        <v>0</v>
      </c>
      <c r="O17" s="3"/>
      <c r="P17" s="40" t="s">
        <v>1</v>
      </c>
      <c r="Q17" s="40"/>
      <c r="R17" s="40"/>
      <c r="S17" s="40"/>
      <c r="T17" s="40"/>
      <c r="U17" s="40"/>
      <c r="V17" s="40"/>
      <c r="W17" s="40"/>
      <c r="X17" s="40"/>
      <c r="AA17" s="41" t="s">
        <v>25</v>
      </c>
      <c r="AB17" s="42"/>
      <c r="AC17" s="42"/>
      <c r="AD17" s="43"/>
    </row>
    <row r="18" spans="1:35" ht="151.5" customHeight="1" x14ac:dyDescent="0.25">
      <c r="A18" s="31" t="s">
        <v>34</v>
      </c>
      <c r="B18" s="11" t="s">
        <v>2</v>
      </c>
      <c r="C18" s="4" t="s">
        <v>3</v>
      </c>
      <c r="D18" s="4" t="s">
        <v>4</v>
      </c>
      <c r="E18" s="4" t="s">
        <v>17</v>
      </c>
      <c r="F18" s="5" t="s">
        <v>26</v>
      </c>
      <c r="G18" s="5" t="s">
        <v>27</v>
      </c>
      <c r="H18" s="5" t="s">
        <v>28</v>
      </c>
      <c r="I18" s="5" t="s">
        <v>5</v>
      </c>
      <c r="J18" s="5" t="s">
        <v>29</v>
      </c>
      <c r="K18" s="22" t="s">
        <v>30</v>
      </c>
      <c r="L18" s="5" t="s">
        <v>31</v>
      </c>
      <c r="M18" s="5" t="s">
        <v>32</v>
      </c>
      <c r="N18" s="5" t="s">
        <v>33</v>
      </c>
      <c r="O18" s="6"/>
      <c r="P18" s="5" t="s">
        <v>26</v>
      </c>
      <c r="Q18" s="5" t="s">
        <v>27</v>
      </c>
      <c r="R18" s="5" t="s">
        <v>28</v>
      </c>
      <c r="S18" s="5" t="s">
        <v>5</v>
      </c>
      <c r="T18" s="5" t="s">
        <v>29</v>
      </c>
      <c r="U18" s="22" t="s">
        <v>30</v>
      </c>
      <c r="V18" s="5" t="s">
        <v>31</v>
      </c>
      <c r="W18" s="5" t="s">
        <v>32</v>
      </c>
      <c r="X18" s="5" t="s">
        <v>33</v>
      </c>
      <c r="Y18" s="7"/>
      <c r="AA18" s="32">
        <v>1</v>
      </c>
      <c r="AB18" s="23">
        <v>2</v>
      </c>
      <c r="AC18" s="23">
        <v>3</v>
      </c>
      <c r="AD18" s="33">
        <v>4</v>
      </c>
      <c r="AE18" s="5" t="s">
        <v>13</v>
      </c>
      <c r="AF18" s="13" t="s">
        <v>14</v>
      </c>
      <c r="AG18" s="15" t="s">
        <v>15</v>
      </c>
      <c r="AH18" s="16" t="s">
        <v>16</v>
      </c>
      <c r="AI18" s="18" t="s">
        <v>24</v>
      </c>
    </row>
    <row r="19" spans="1:35" x14ac:dyDescent="0.25">
      <c r="A19" s="30" t="s">
        <v>35</v>
      </c>
      <c r="B19" s="24">
        <v>3113</v>
      </c>
      <c r="C19" s="24" t="s">
        <v>6</v>
      </c>
      <c r="D19" s="25" t="s">
        <v>7</v>
      </c>
      <c r="E19" s="24" t="s">
        <v>22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180</v>
      </c>
      <c r="L19" s="24">
        <v>181</v>
      </c>
      <c r="M19" s="24"/>
      <c r="N19" s="24"/>
      <c r="O19" s="8"/>
      <c r="P19" s="20">
        <f>F19/F$17</f>
        <v>0</v>
      </c>
      <c r="Q19" s="20">
        <f>G19/G$17</f>
        <v>0</v>
      </c>
      <c r="R19" s="20">
        <f>H19/H$17</f>
        <v>0</v>
      </c>
      <c r="S19" s="20">
        <f>I19/I$17</f>
        <v>0</v>
      </c>
      <c r="T19" s="20">
        <f>J19/J$17</f>
        <v>0</v>
      </c>
      <c r="U19" s="20">
        <f>K19/K$17</f>
        <v>1</v>
      </c>
      <c r="V19" s="20">
        <f>L19/L$17</f>
        <v>0.98369565217391308</v>
      </c>
      <c r="W19" s="20">
        <v>0</v>
      </c>
      <c r="X19" s="20">
        <v>0</v>
      </c>
      <c r="Y19" s="9"/>
      <c r="AA19" s="34">
        <f>IF(ISERROR(LARGE($P19:$X19,1)),"",LARGE($P19:$X19,1))</f>
        <v>1</v>
      </c>
      <c r="AB19" s="35">
        <f>IF(ISERROR(LARGE($P19:$X19,2)),"",LARGE($P19:$X19,2))</f>
        <v>0.98369565217391308</v>
      </c>
      <c r="AC19" s="35">
        <f>IF(ISERROR(LARGE($P19:$X19,3)),"",LARGE($P19:$X19,3))</f>
        <v>0</v>
      </c>
      <c r="AD19" s="36">
        <f>IF(ISERROR(LARGE($P19:$X19,4)),"",LARGE($P19:$X19,4))</f>
        <v>0</v>
      </c>
      <c r="AE19" s="1">
        <f>COUNTIF(AA19:AD19,"&lt;&gt;0")</f>
        <v>2</v>
      </c>
      <c r="AF19" s="14">
        <f>IF(SUM(AA19:AD19)=0,"",SUM(AA19:AD19))</f>
        <v>1.9836956521739131</v>
      </c>
      <c r="AG19" s="27">
        <f>AF19/AE19</f>
        <v>0.99184782608695654</v>
      </c>
      <c r="AH19" s="17">
        <f>RANK(AG19,$AG$19:$AG$45,0)</f>
        <v>1</v>
      </c>
      <c r="AI19" s="19"/>
    </row>
    <row r="20" spans="1:35" x14ac:dyDescent="0.25">
      <c r="A20" s="30" t="s">
        <v>35</v>
      </c>
      <c r="B20" s="24">
        <v>6427</v>
      </c>
      <c r="C20" s="24" t="s">
        <v>39</v>
      </c>
      <c r="D20" s="25" t="s">
        <v>40</v>
      </c>
      <c r="E20" s="24" t="s">
        <v>23</v>
      </c>
      <c r="F20" s="24">
        <v>0</v>
      </c>
      <c r="G20" s="24">
        <v>175</v>
      </c>
      <c r="H20" s="24">
        <v>0</v>
      </c>
      <c r="I20" s="24">
        <v>167</v>
      </c>
      <c r="J20" s="24">
        <v>166</v>
      </c>
      <c r="K20" s="24">
        <v>176</v>
      </c>
      <c r="L20" s="24">
        <v>0</v>
      </c>
      <c r="M20" s="24"/>
      <c r="N20" s="24"/>
      <c r="O20" s="8"/>
      <c r="P20" s="20">
        <f>F20/F$17</f>
        <v>0</v>
      </c>
      <c r="Q20" s="20">
        <f>G20/G$17</f>
        <v>1</v>
      </c>
      <c r="R20" s="20">
        <f>H20/H$17</f>
        <v>0</v>
      </c>
      <c r="S20" s="20">
        <f>I20/I$17</f>
        <v>0.98235294117647054</v>
      </c>
      <c r="T20" s="20">
        <f>J20/J$17</f>
        <v>1</v>
      </c>
      <c r="U20" s="20">
        <f>K20/K$17</f>
        <v>0.97777777777777775</v>
      </c>
      <c r="V20" s="20">
        <f>L20/L$17</f>
        <v>0</v>
      </c>
      <c r="W20" s="20">
        <v>0</v>
      </c>
      <c r="X20" s="20">
        <v>0</v>
      </c>
      <c r="Y20" s="9"/>
      <c r="AA20" s="34">
        <f>IF(ISERROR(LARGE($P20:$X20,1)),"",LARGE($P20:$X20,1))</f>
        <v>1</v>
      </c>
      <c r="AB20" s="35">
        <f>IF(ISERROR(LARGE($P20:$X20,2)),"",LARGE($P20:$X20,2))</f>
        <v>1</v>
      </c>
      <c r="AC20" s="35">
        <f>IF(ISERROR(LARGE($P20:$X20,3)),"",LARGE($P20:$X20,3))</f>
        <v>0.98235294117647054</v>
      </c>
      <c r="AD20" s="36">
        <f>IF(ISERROR(LARGE($P20:$X20,4)),"",LARGE($P20:$X20,4))</f>
        <v>0.97777777777777775</v>
      </c>
      <c r="AE20" s="1">
        <f>COUNTIF(AA20:AD20,"&lt;&gt;0")</f>
        <v>4</v>
      </c>
      <c r="AF20" s="14">
        <f>IF(SUM(AA20:AD20)=0,"",SUM(AA20:AD20))</f>
        <v>3.9601307189542485</v>
      </c>
      <c r="AG20" s="27">
        <f>AF20/AE20</f>
        <v>0.99003267973856213</v>
      </c>
      <c r="AH20" s="17">
        <f>RANK(AG20,$AG$19:$AG$45,0)</f>
        <v>2</v>
      </c>
      <c r="AI20" s="19"/>
    </row>
    <row r="21" spans="1:35" x14ac:dyDescent="0.25">
      <c r="A21" s="30" t="s">
        <v>35</v>
      </c>
      <c r="B21" s="24">
        <v>3621</v>
      </c>
      <c r="C21" s="24" t="s">
        <v>9</v>
      </c>
      <c r="D21" s="25" t="s">
        <v>10</v>
      </c>
      <c r="E21" s="24" t="s">
        <v>22</v>
      </c>
      <c r="F21" s="24">
        <v>0</v>
      </c>
      <c r="G21" s="24">
        <v>0</v>
      </c>
      <c r="H21" s="24">
        <v>151</v>
      </c>
      <c r="I21" s="24">
        <v>158</v>
      </c>
      <c r="J21" s="24">
        <v>164</v>
      </c>
      <c r="K21" s="24">
        <v>174</v>
      </c>
      <c r="L21" s="24">
        <v>184</v>
      </c>
      <c r="M21" s="24"/>
      <c r="N21" s="24"/>
      <c r="O21" s="8"/>
      <c r="P21" s="20">
        <f>F21/F$17</f>
        <v>0</v>
      </c>
      <c r="Q21" s="20">
        <f>G21/G$17</f>
        <v>0</v>
      </c>
      <c r="R21" s="20">
        <f>H21/H$17</f>
        <v>0.92638036809815949</v>
      </c>
      <c r="S21" s="20">
        <f>I21/I$17</f>
        <v>0.92941176470588238</v>
      </c>
      <c r="T21" s="20">
        <f>J21/J$17</f>
        <v>0.98795180722891562</v>
      </c>
      <c r="U21" s="20">
        <f>K21/K$17</f>
        <v>0.96666666666666667</v>
      </c>
      <c r="V21" s="20">
        <f>L21/L$17</f>
        <v>1</v>
      </c>
      <c r="W21" s="20">
        <v>0</v>
      </c>
      <c r="X21" s="20">
        <v>0</v>
      </c>
      <c r="Y21" s="9"/>
      <c r="AA21" s="34">
        <f>IF(ISERROR(LARGE($P21:$X21,1)),"",LARGE($P21:$X21,1))</f>
        <v>1</v>
      </c>
      <c r="AB21" s="35">
        <f>IF(ISERROR(LARGE($P21:$X21,2)),"",LARGE($P21:$X21,2))</f>
        <v>0.98795180722891562</v>
      </c>
      <c r="AC21" s="35">
        <f>IF(ISERROR(LARGE($P21:$X21,3)),"",LARGE($P21:$X21,3))</f>
        <v>0.96666666666666667</v>
      </c>
      <c r="AD21" s="36">
        <f>IF(ISERROR(LARGE($P21:$X21,4)),"",LARGE($P21:$X21,4))</f>
        <v>0.92941176470588238</v>
      </c>
      <c r="AE21" s="1">
        <f>COUNTIF(AA21:AD21,"&lt;&gt;0")</f>
        <v>4</v>
      </c>
      <c r="AF21" s="14">
        <f>IF(SUM(AA21:AD21)=0,"",SUM(AA21:AD21))</f>
        <v>3.8840302386014649</v>
      </c>
      <c r="AG21" s="27">
        <f>AF21/AE21</f>
        <v>0.97100755965036623</v>
      </c>
      <c r="AH21" s="17">
        <f>RANK(AG21,$AG$19:$AG$45,0)</f>
        <v>3</v>
      </c>
      <c r="AI21" s="19"/>
    </row>
    <row r="22" spans="1:35" x14ac:dyDescent="0.25">
      <c r="A22" s="30" t="s">
        <v>35</v>
      </c>
      <c r="B22" s="24">
        <v>5626</v>
      </c>
      <c r="C22" s="24" t="s">
        <v>55</v>
      </c>
      <c r="D22" s="25" t="s">
        <v>56</v>
      </c>
      <c r="E22" s="24" t="s">
        <v>23</v>
      </c>
      <c r="F22" s="24">
        <v>0</v>
      </c>
      <c r="G22" s="24">
        <v>0</v>
      </c>
      <c r="H22" s="24">
        <v>0</v>
      </c>
      <c r="I22" s="24">
        <v>160</v>
      </c>
      <c r="J22" s="24">
        <v>0</v>
      </c>
      <c r="K22" s="24">
        <v>0</v>
      </c>
      <c r="L22" s="24">
        <v>0</v>
      </c>
      <c r="M22" s="24"/>
      <c r="N22" s="24"/>
      <c r="O22" s="8"/>
      <c r="P22" s="20">
        <f>F22/F$17</f>
        <v>0</v>
      </c>
      <c r="Q22" s="20">
        <f>G22/G$17</f>
        <v>0</v>
      </c>
      <c r="R22" s="20">
        <f>H22/H$17</f>
        <v>0</v>
      </c>
      <c r="S22" s="20">
        <f>I22/I$17</f>
        <v>0.94117647058823528</v>
      </c>
      <c r="T22" s="20">
        <f>J22/J$17</f>
        <v>0</v>
      </c>
      <c r="U22" s="20">
        <f>K22/K$17</f>
        <v>0</v>
      </c>
      <c r="V22" s="20">
        <f>L22/L$17</f>
        <v>0</v>
      </c>
      <c r="W22" s="20">
        <v>0</v>
      </c>
      <c r="X22" s="20">
        <v>0</v>
      </c>
      <c r="Y22" s="9"/>
      <c r="AA22" s="34">
        <f>IF(ISERROR(LARGE($P22:$X22,1)),"",LARGE($P22:$X22,1))</f>
        <v>0.94117647058823528</v>
      </c>
      <c r="AB22" s="35">
        <f>IF(ISERROR(LARGE($P22:$X22,2)),"",LARGE($P22:$X22,2))</f>
        <v>0</v>
      </c>
      <c r="AC22" s="35">
        <f>IF(ISERROR(LARGE($P22:$X22,3)),"",LARGE($P22:$X22,3))</f>
        <v>0</v>
      </c>
      <c r="AD22" s="36">
        <f>IF(ISERROR(LARGE($P22:$X22,4)),"",LARGE($P22:$X22,4))</f>
        <v>0</v>
      </c>
      <c r="AE22" s="1">
        <f>COUNTIF(AA22:AD22,"&lt;&gt;0")</f>
        <v>1</v>
      </c>
      <c r="AF22" s="14">
        <f>IF(SUM(AA22:AD22)=0,"",SUM(AA22:AD22))</f>
        <v>0.94117647058823528</v>
      </c>
      <c r="AG22" s="27">
        <f>AF22/AE22</f>
        <v>0.94117647058823528</v>
      </c>
      <c r="AH22" s="17">
        <f>RANK(AG22,$AG$19:$AG$45,0)</f>
        <v>4</v>
      </c>
      <c r="AI22" s="19"/>
    </row>
    <row r="23" spans="1:35" x14ac:dyDescent="0.25">
      <c r="A23" s="30" t="s">
        <v>35</v>
      </c>
      <c r="B23" s="24">
        <v>5846</v>
      </c>
      <c r="C23" s="24" t="s">
        <v>58</v>
      </c>
      <c r="D23" s="25" t="s">
        <v>65</v>
      </c>
      <c r="E23" s="24" t="s">
        <v>18</v>
      </c>
      <c r="F23" s="24">
        <v>0</v>
      </c>
      <c r="G23" s="24">
        <v>0</v>
      </c>
      <c r="H23" s="24">
        <v>159</v>
      </c>
      <c r="I23" s="24">
        <v>0</v>
      </c>
      <c r="J23" s="24">
        <v>148</v>
      </c>
      <c r="K23" s="24">
        <v>0</v>
      </c>
      <c r="L23" s="24">
        <v>0</v>
      </c>
      <c r="M23" s="24"/>
      <c r="N23" s="24"/>
      <c r="O23" s="8"/>
      <c r="P23" s="20">
        <f>F23/F$17</f>
        <v>0</v>
      </c>
      <c r="Q23" s="20">
        <f>G23/G$17</f>
        <v>0</v>
      </c>
      <c r="R23" s="20">
        <f>H23/H$17</f>
        <v>0.97546012269938653</v>
      </c>
      <c r="S23" s="20">
        <f>I23/I$17</f>
        <v>0</v>
      </c>
      <c r="T23" s="20">
        <f>J23/J$17</f>
        <v>0.89156626506024095</v>
      </c>
      <c r="U23" s="20">
        <f>K23/K$17</f>
        <v>0</v>
      </c>
      <c r="V23" s="20">
        <f>L23/L$17</f>
        <v>0</v>
      </c>
      <c r="W23" s="20">
        <v>0</v>
      </c>
      <c r="X23" s="20">
        <v>0</v>
      </c>
      <c r="Y23" s="9"/>
      <c r="AA23" s="34">
        <f>IF(ISERROR(LARGE($P23:$X23,1)),"",LARGE($P23:$X23,1))</f>
        <v>0.97546012269938653</v>
      </c>
      <c r="AB23" s="35">
        <f>IF(ISERROR(LARGE($P23:$X23,2)),"",LARGE($P23:$X23,2))</f>
        <v>0.89156626506024095</v>
      </c>
      <c r="AC23" s="35">
        <f>IF(ISERROR(LARGE($P23:$X23,3)),"",LARGE($P23:$X23,3))</f>
        <v>0</v>
      </c>
      <c r="AD23" s="36">
        <f>IF(ISERROR(LARGE($P23:$X23,4)),"",LARGE($P23:$X23,4))</f>
        <v>0</v>
      </c>
      <c r="AE23" s="1">
        <f>COUNTIF(AA23:AD23,"&lt;&gt;0")</f>
        <v>2</v>
      </c>
      <c r="AF23" s="14">
        <f>IF(SUM(AA23:AD23)=0,"",SUM(AA23:AD23))</f>
        <v>1.8670263877596276</v>
      </c>
      <c r="AG23" s="27">
        <f>AF23/AE23</f>
        <v>0.9335131938798138</v>
      </c>
      <c r="AH23" s="17">
        <f>RANK(AG23,$AG$19:$AG$45,0)</f>
        <v>5</v>
      </c>
      <c r="AI23" s="19"/>
    </row>
    <row r="24" spans="1:35" x14ac:dyDescent="0.25">
      <c r="A24" s="30" t="s">
        <v>35</v>
      </c>
      <c r="B24" s="24">
        <v>3258</v>
      </c>
      <c r="C24" s="24" t="s">
        <v>11</v>
      </c>
      <c r="D24" s="25" t="s">
        <v>57</v>
      </c>
      <c r="E24" s="24" t="s">
        <v>22</v>
      </c>
      <c r="F24" s="24">
        <v>0</v>
      </c>
      <c r="G24" s="24">
        <v>0</v>
      </c>
      <c r="H24" s="24">
        <v>157</v>
      </c>
      <c r="I24" s="24">
        <v>0</v>
      </c>
      <c r="J24" s="24">
        <v>159</v>
      </c>
      <c r="K24" s="24">
        <v>155</v>
      </c>
      <c r="L24" s="24">
        <v>166</v>
      </c>
      <c r="M24" s="24"/>
      <c r="N24" s="24"/>
      <c r="O24" s="8"/>
      <c r="P24" s="20">
        <f>F24/F$17</f>
        <v>0</v>
      </c>
      <c r="Q24" s="20">
        <f>G24/G$17</f>
        <v>0</v>
      </c>
      <c r="R24" s="20">
        <f>H24/H$17</f>
        <v>0.96319018404907975</v>
      </c>
      <c r="S24" s="20">
        <f>I24/I$17</f>
        <v>0</v>
      </c>
      <c r="T24" s="20">
        <f>J24/J$17</f>
        <v>0.95783132530120485</v>
      </c>
      <c r="U24" s="20">
        <f>K24/K$17</f>
        <v>0.86111111111111116</v>
      </c>
      <c r="V24" s="20">
        <f>L24/L$17</f>
        <v>0.90217391304347827</v>
      </c>
      <c r="W24" s="20">
        <v>0</v>
      </c>
      <c r="X24" s="20">
        <v>0</v>
      </c>
      <c r="Y24" s="9"/>
      <c r="AA24" s="34">
        <f>IF(ISERROR(LARGE($P24:$X24,1)),"",LARGE($P24:$X24,1))</f>
        <v>0.96319018404907975</v>
      </c>
      <c r="AB24" s="35">
        <f>IF(ISERROR(LARGE($P24:$X24,2)),"",LARGE($P24:$X24,2))</f>
        <v>0.95783132530120485</v>
      </c>
      <c r="AC24" s="35">
        <f>IF(ISERROR(LARGE($P24:$X24,3)),"",LARGE($P24:$X24,3))</f>
        <v>0.90217391304347827</v>
      </c>
      <c r="AD24" s="36">
        <f>IF(ISERROR(LARGE($P24:$X24,4)),"",LARGE($P24:$X24,4))</f>
        <v>0.86111111111111116</v>
      </c>
      <c r="AE24" s="1">
        <f>COUNTIF(AA24:AD24,"&lt;&gt;0")</f>
        <v>4</v>
      </c>
      <c r="AF24" s="14">
        <f>IF(SUM(AA24:AD24)=0,"",SUM(AA24:AD24))</f>
        <v>3.6843065335048739</v>
      </c>
      <c r="AG24" s="27">
        <f>AF24/AE24</f>
        <v>0.92107663337621848</v>
      </c>
      <c r="AH24" s="17">
        <f>RANK(AG24,$AG$19:$AG$45,0)</f>
        <v>6</v>
      </c>
      <c r="AI24" s="19"/>
    </row>
    <row r="25" spans="1:35" x14ac:dyDescent="0.25">
      <c r="A25" s="30" t="s">
        <v>35</v>
      </c>
      <c r="B25" s="24">
        <v>6381</v>
      </c>
      <c r="C25" s="24" t="s">
        <v>37</v>
      </c>
      <c r="D25" s="25" t="s">
        <v>52</v>
      </c>
      <c r="E25" s="24" t="s">
        <v>23</v>
      </c>
      <c r="F25" s="24">
        <v>0</v>
      </c>
      <c r="G25" s="24">
        <v>0</v>
      </c>
      <c r="H25" s="24">
        <v>163</v>
      </c>
      <c r="I25" s="24">
        <v>0</v>
      </c>
      <c r="J25" s="24">
        <v>130</v>
      </c>
      <c r="K25" s="24">
        <v>168</v>
      </c>
      <c r="L25" s="24">
        <v>177</v>
      </c>
      <c r="M25" s="24"/>
      <c r="N25" s="24"/>
      <c r="O25" s="8"/>
      <c r="P25" s="20">
        <f>F25/F$17</f>
        <v>0</v>
      </c>
      <c r="Q25" s="20">
        <f>G25/G$17</f>
        <v>0</v>
      </c>
      <c r="R25" s="20">
        <f>H25/H$17</f>
        <v>1</v>
      </c>
      <c r="S25" s="20">
        <f>I25/I$17</f>
        <v>0</v>
      </c>
      <c r="T25" s="20">
        <f>J25/J$17</f>
        <v>0.7831325301204819</v>
      </c>
      <c r="U25" s="20">
        <f>K25/K$17</f>
        <v>0.93333333333333335</v>
      </c>
      <c r="V25" s="20">
        <f>L25/L$17</f>
        <v>0.96195652173913049</v>
      </c>
      <c r="W25" s="20">
        <v>0</v>
      </c>
      <c r="X25" s="20">
        <v>0</v>
      </c>
      <c r="Y25" s="9"/>
      <c r="AA25" s="34">
        <f>IF(ISERROR(LARGE($P25:$X25,1)),"",LARGE($P25:$X25,1))</f>
        <v>1</v>
      </c>
      <c r="AB25" s="35">
        <f>IF(ISERROR(LARGE($P25:$X25,2)),"",LARGE($P25:$X25,2))</f>
        <v>0.96195652173913049</v>
      </c>
      <c r="AC25" s="35">
        <f>IF(ISERROR(LARGE($P25:$X25,3)),"",LARGE($P25:$X25,3))</f>
        <v>0.93333333333333335</v>
      </c>
      <c r="AD25" s="36">
        <f>IF(ISERROR(LARGE($P25:$X25,4)),"",LARGE($P25:$X25,4))</f>
        <v>0.7831325301204819</v>
      </c>
      <c r="AE25" s="1">
        <f>COUNTIF(AA25:AD25,"&lt;&gt;0")</f>
        <v>4</v>
      </c>
      <c r="AF25" s="14">
        <f>IF(SUM(AA25:AD25)=0,"",SUM(AA25:AD25))</f>
        <v>3.6784223851929454</v>
      </c>
      <c r="AG25" s="27">
        <f>AF25/AE25</f>
        <v>0.91960559629823635</v>
      </c>
      <c r="AH25" s="17">
        <f>RANK(AG25,$AG$19:$AG$45,0)</f>
        <v>7</v>
      </c>
      <c r="AI25" s="19"/>
    </row>
    <row r="26" spans="1:35" x14ac:dyDescent="0.25">
      <c r="A26" s="30" t="s">
        <v>35</v>
      </c>
      <c r="B26" s="24">
        <v>6419</v>
      </c>
      <c r="C26" s="24" t="s">
        <v>50</v>
      </c>
      <c r="D26" s="25" t="s">
        <v>51</v>
      </c>
      <c r="E26" s="24" t="s">
        <v>22</v>
      </c>
      <c r="F26" s="24">
        <v>0</v>
      </c>
      <c r="G26" s="24">
        <v>175</v>
      </c>
      <c r="H26" s="24">
        <v>0</v>
      </c>
      <c r="I26" s="24">
        <v>137</v>
      </c>
      <c r="J26" s="24">
        <v>147</v>
      </c>
      <c r="K26" s="24">
        <v>148</v>
      </c>
      <c r="L26" s="24">
        <v>170</v>
      </c>
      <c r="M26" s="24"/>
      <c r="N26" s="24"/>
      <c r="O26" s="8"/>
      <c r="P26" s="20">
        <f>F26/F$17</f>
        <v>0</v>
      </c>
      <c r="Q26" s="20">
        <f>G26/G$17</f>
        <v>1</v>
      </c>
      <c r="R26" s="20">
        <f>H26/H$17</f>
        <v>0</v>
      </c>
      <c r="S26" s="20">
        <f>I26/I$17</f>
        <v>0.80588235294117649</v>
      </c>
      <c r="T26" s="20">
        <f>J26/J$17</f>
        <v>0.88554216867469882</v>
      </c>
      <c r="U26" s="20">
        <f>K26/K$17</f>
        <v>0.82222222222222219</v>
      </c>
      <c r="V26" s="20">
        <f>L26/L$17</f>
        <v>0.92391304347826086</v>
      </c>
      <c r="W26" s="20">
        <v>0</v>
      </c>
      <c r="X26" s="20">
        <v>0</v>
      </c>
      <c r="Y26" s="9"/>
      <c r="AA26" s="34">
        <f>IF(ISERROR(LARGE($P26:$X26,1)),"",LARGE($P26:$X26,1))</f>
        <v>1</v>
      </c>
      <c r="AB26" s="35">
        <f>IF(ISERROR(LARGE($P26:$X26,2)),"",LARGE($P26:$X26,2))</f>
        <v>0.92391304347826086</v>
      </c>
      <c r="AC26" s="35">
        <f>IF(ISERROR(LARGE($P26:$X26,3)),"",LARGE($P26:$X26,3))</f>
        <v>0.88554216867469882</v>
      </c>
      <c r="AD26" s="36">
        <f>IF(ISERROR(LARGE($P26:$X26,4)),"",LARGE($P26:$X26,4))</f>
        <v>0.82222222222222219</v>
      </c>
      <c r="AE26" s="1">
        <f>COUNTIF(AA26:AD26,"&lt;&gt;0")</f>
        <v>4</v>
      </c>
      <c r="AF26" s="14">
        <f>IF(SUM(AA26:AD26)=0,"",SUM(AA26:AD26))</f>
        <v>3.6316774343751819</v>
      </c>
      <c r="AG26" s="27">
        <f>AF26/AE26</f>
        <v>0.90791935859379547</v>
      </c>
      <c r="AH26" s="17">
        <f>RANK(AG26,$AG$19:$AG$45,0)</f>
        <v>8</v>
      </c>
      <c r="AI26" s="19"/>
    </row>
    <row r="27" spans="1:35" x14ac:dyDescent="0.25">
      <c r="A27" s="30" t="s">
        <v>35</v>
      </c>
      <c r="B27" s="24">
        <v>2893</v>
      </c>
      <c r="C27" s="24" t="s">
        <v>66</v>
      </c>
      <c r="D27" s="25" t="s">
        <v>65</v>
      </c>
      <c r="E27" s="24" t="s">
        <v>22</v>
      </c>
      <c r="F27" s="24">
        <v>0</v>
      </c>
      <c r="G27" s="24">
        <v>0</v>
      </c>
      <c r="H27" s="24">
        <v>152</v>
      </c>
      <c r="I27" s="24">
        <v>0</v>
      </c>
      <c r="J27" s="24">
        <v>144</v>
      </c>
      <c r="K27" s="24">
        <v>0</v>
      </c>
      <c r="L27" s="24">
        <v>0</v>
      </c>
      <c r="M27" s="24"/>
      <c r="N27" s="24"/>
      <c r="O27" s="8"/>
      <c r="P27" s="20">
        <f>F27/F$17</f>
        <v>0</v>
      </c>
      <c r="Q27" s="20">
        <f>G27/G$17</f>
        <v>0</v>
      </c>
      <c r="R27" s="20">
        <f>H27/H$17</f>
        <v>0.93251533742331283</v>
      </c>
      <c r="S27" s="20">
        <f>I27/I$17</f>
        <v>0</v>
      </c>
      <c r="T27" s="20">
        <f>J27/J$17</f>
        <v>0.86746987951807231</v>
      </c>
      <c r="U27" s="20">
        <f>K27/K$17</f>
        <v>0</v>
      </c>
      <c r="V27" s="20">
        <f>L27/L$17</f>
        <v>0</v>
      </c>
      <c r="W27" s="20">
        <v>0</v>
      </c>
      <c r="X27" s="20">
        <v>0</v>
      </c>
      <c r="Y27" s="9"/>
      <c r="AA27" s="34">
        <f>IF(ISERROR(LARGE($P27:$X27,1)),"",LARGE($P27:$X27,1))</f>
        <v>0.93251533742331283</v>
      </c>
      <c r="AB27" s="35">
        <f>IF(ISERROR(LARGE($P27:$X27,2)),"",LARGE($P27:$X27,2))</f>
        <v>0.86746987951807231</v>
      </c>
      <c r="AC27" s="35">
        <f>IF(ISERROR(LARGE($P27:$X27,3)),"",LARGE($P27:$X27,3))</f>
        <v>0</v>
      </c>
      <c r="AD27" s="36">
        <f>IF(ISERROR(LARGE($P27:$X27,4)),"",LARGE($P27:$X27,4))</f>
        <v>0</v>
      </c>
      <c r="AE27" s="1">
        <f>COUNTIF(AA27:AD27,"&lt;&gt;0")</f>
        <v>2</v>
      </c>
      <c r="AF27" s="14">
        <f>IF(SUM(AA27:AD27)=0,"",SUM(AA27:AD27))</f>
        <v>1.7999852169413852</v>
      </c>
      <c r="AG27" s="27">
        <f>AF27/AE27</f>
        <v>0.89999260847069262</v>
      </c>
      <c r="AH27" s="17">
        <f>RANK(AG27,$AG$19:$AG$45,0)</f>
        <v>9</v>
      </c>
      <c r="AI27" s="19"/>
    </row>
    <row r="28" spans="1:35" x14ac:dyDescent="0.25">
      <c r="A28" s="30" t="s">
        <v>35</v>
      </c>
      <c r="B28" s="24">
        <v>5823</v>
      </c>
      <c r="C28" s="24" t="s">
        <v>60</v>
      </c>
      <c r="D28" s="25" t="s">
        <v>61</v>
      </c>
      <c r="E28" s="24" t="s">
        <v>23</v>
      </c>
      <c r="F28" s="24">
        <v>0</v>
      </c>
      <c r="G28" s="24">
        <v>169</v>
      </c>
      <c r="H28" s="24">
        <v>140</v>
      </c>
      <c r="I28" s="24">
        <v>0</v>
      </c>
      <c r="J28" s="24">
        <v>0</v>
      </c>
      <c r="K28" s="24">
        <v>156</v>
      </c>
      <c r="L28" s="24">
        <v>160</v>
      </c>
      <c r="M28" s="24"/>
      <c r="N28" s="24"/>
      <c r="O28" s="8"/>
      <c r="P28" s="20">
        <f>F28/F$17</f>
        <v>0</v>
      </c>
      <c r="Q28" s="20">
        <f>G28/G$17</f>
        <v>0.96571428571428575</v>
      </c>
      <c r="R28" s="20">
        <f>H28/H$17</f>
        <v>0.85889570552147243</v>
      </c>
      <c r="S28" s="20">
        <f>I28/I$17</f>
        <v>0</v>
      </c>
      <c r="T28" s="20">
        <f>J28/J$17</f>
        <v>0</v>
      </c>
      <c r="U28" s="20">
        <f>K28/K$17</f>
        <v>0.8666666666666667</v>
      </c>
      <c r="V28" s="20">
        <f>L28/L$17</f>
        <v>0.86956521739130432</v>
      </c>
      <c r="W28" s="20">
        <v>0</v>
      </c>
      <c r="X28" s="20">
        <v>0</v>
      </c>
      <c r="Y28" s="9"/>
      <c r="AA28" s="34">
        <f>IF(ISERROR(LARGE($P28:$X28,1)),"",LARGE($P28:$X28,1))</f>
        <v>0.96571428571428575</v>
      </c>
      <c r="AB28" s="35">
        <f>IF(ISERROR(LARGE($P28:$X28,2)),"",LARGE($P28:$X28,2))</f>
        <v>0.86956521739130432</v>
      </c>
      <c r="AC28" s="35">
        <f>IF(ISERROR(LARGE($P28:$X28,3)),"",LARGE($P28:$X28,3))</f>
        <v>0.8666666666666667</v>
      </c>
      <c r="AD28" s="36">
        <f>IF(ISERROR(LARGE($P28:$X28,4)),"",LARGE($P28:$X28,4))</f>
        <v>0.85889570552147243</v>
      </c>
      <c r="AE28" s="1">
        <f>COUNTIF(AA28:AD28,"&lt;&gt;0")</f>
        <v>4</v>
      </c>
      <c r="AF28" s="14">
        <f>IF(SUM(AA28:AD28)=0,"",SUM(AA28:AD28))</f>
        <v>3.560841875293729</v>
      </c>
      <c r="AG28" s="27">
        <f>AF28/AE28</f>
        <v>0.89021046882343224</v>
      </c>
      <c r="AH28" s="17">
        <f>RANK(AG28,$AG$19:$AG$45,0)</f>
        <v>10</v>
      </c>
      <c r="AI28" s="19"/>
    </row>
    <row r="29" spans="1:35" x14ac:dyDescent="0.25">
      <c r="A29" s="30" t="s">
        <v>35</v>
      </c>
      <c r="B29" s="24">
        <v>3623</v>
      </c>
      <c r="C29" s="24" t="s">
        <v>58</v>
      </c>
      <c r="D29" s="25" t="s">
        <v>62</v>
      </c>
      <c r="E29" s="24" t="s">
        <v>22</v>
      </c>
      <c r="F29" s="24">
        <v>0</v>
      </c>
      <c r="G29" s="24">
        <v>0</v>
      </c>
      <c r="H29" s="24">
        <v>0</v>
      </c>
      <c r="I29" s="24">
        <v>146</v>
      </c>
      <c r="J29" s="24">
        <v>148</v>
      </c>
      <c r="K29" s="24">
        <v>156</v>
      </c>
      <c r="L29" s="24">
        <v>171</v>
      </c>
      <c r="M29" s="24"/>
      <c r="N29" s="24"/>
      <c r="O29" s="8"/>
      <c r="P29" s="20">
        <f>F29/F$17</f>
        <v>0</v>
      </c>
      <c r="Q29" s="20">
        <f>G29/G$17</f>
        <v>0</v>
      </c>
      <c r="R29" s="20">
        <f>H29/H$17</f>
        <v>0</v>
      </c>
      <c r="S29" s="20">
        <f>I29/I$17</f>
        <v>0.85882352941176465</v>
      </c>
      <c r="T29" s="20">
        <f>J29/J$17</f>
        <v>0.89156626506024095</v>
      </c>
      <c r="U29" s="20">
        <f>K29/K$17</f>
        <v>0.8666666666666667</v>
      </c>
      <c r="V29" s="20">
        <f>L29/L$17</f>
        <v>0.92934782608695654</v>
      </c>
      <c r="W29" s="20">
        <v>0</v>
      </c>
      <c r="X29" s="20">
        <v>0</v>
      </c>
      <c r="Y29" s="9"/>
      <c r="AA29" s="34">
        <f>IF(ISERROR(LARGE($P29:$X29,1)),"",LARGE($P29:$X29,1))</f>
        <v>0.92934782608695654</v>
      </c>
      <c r="AB29" s="35">
        <f>IF(ISERROR(LARGE($P29:$X29,2)),"",LARGE($P29:$X29,2))</f>
        <v>0.89156626506024095</v>
      </c>
      <c r="AC29" s="35">
        <f>IF(ISERROR(LARGE($P29:$X29,3)),"",LARGE($P29:$X29,3))</f>
        <v>0.8666666666666667</v>
      </c>
      <c r="AD29" s="36">
        <f>IF(ISERROR(LARGE($P29:$X29,4)),"",LARGE($P29:$X29,4))</f>
        <v>0.85882352941176465</v>
      </c>
      <c r="AE29" s="1">
        <f>COUNTIF(AA29:AD29,"&lt;&gt;0")</f>
        <v>4</v>
      </c>
      <c r="AF29" s="14">
        <f>IF(SUM(AA29:AD29)=0,"",SUM(AA29:AD29))</f>
        <v>3.5464042872256289</v>
      </c>
      <c r="AG29" s="27">
        <f>AF29/AE29</f>
        <v>0.88660107180640724</v>
      </c>
      <c r="AH29" s="17">
        <f>RANK(AG29,$AG$19:$AG$45,0)</f>
        <v>11</v>
      </c>
      <c r="AI29" s="19"/>
    </row>
    <row r="30" spans="1:35" x14ac:dyDescent="0.25">
      <c r="A30" s="30" t="s">
        <v>35</v>
      </c>
      <c r="B30" s="24">
        <v>6488</v>
      </c>
      <c r="C30" s="24" t="s">
        <v>11</v>
      </c>
      <c r="D30" s="25" t="s">
        <v>67</v>
      </c>
      <c r="E30" s="24" t="s">
        <v>23</v>
      </c>
      <c r="F30" s="24">
        <v>0</v>
      </c>
      <c r="G30" s="24">
        <v>168</v>
      </c>
      <c r="H30" s="24">
        <v>0</v>
      </c>
      <c r="I30" s="24">
        <v>134</v>
      </c>
      <c r="J30" s="24">
        <v>0</v>
      </c>
      <c r="K30" s="24">
        <v>0</v>
      </c>
      <c r="L30" s="24">
        <v>166</v>
      </c>
      <c r="M30" s="24"/>
      <c r="N30" s="24"/>
      <c r="O30" s="8"/>
      <c r="P30" s="20">
        <f>F30/F$17</f>
        <v>0</v>
      </c>
      <c r="Q30" s="20">
        <f>G30/G$17</f>
        <v>0.96</v>
      </c>
      <c r="R30" s="20">
        <f>H30/H$17</f>
        <v>0</v>
      </c>
      <c r="S30" s="20">
        <f>I30/I$17</f>
        <v>0.78823529411764703</v>
      </c>
      <c r="T30" s="20">
        <f>J30/J$17</f>
        <v>0</v>
      </c>
      <c r="U30" s="20">
        <f>K30/K$17</f>
        <v>0</v>
      </c>
      <c r="V30" s="20">
        <f>L30/L$17</f>
        <v>0.90217391304347827</v>
      </c>
      <c r="W30" s="20">
        <v>0</v>
      </c>
      <c r="X30" s="20">
        <v>0</v>
      </c>
      <c r="Y30" s="9"/>
      <c r="AA30" s="34">
        <f>IF(ISERROR(LARGE($P30:$X30,1)),"",LARGE($P30:$X30,1))</f>
        <v>0.96</v>
      </c>
      <c r="AB30" s="35">
        <f>IF(ISERROR(LARGE($P30:$X30,2)),"",LARGE($P30:$X30,2))</f>
        <v>0.90217391304347827</v>
      </c>
      <c r="AC30" s="35">
        <f>IF(ISERROR(LARGE($P30:$X30,3)),"",LARGE($P30:$X30,3))</f>
        <v>0.78823529411764703</v>
      </c>
      <c r="AD30" s="36">
        <f>IF(ISERROR(LARGE($P30:$X30,4)),"",LARGE($P30:$X30,4))</f>
        <v>0</v>
      </c>
      <c r="AE30" s="1">
        <f>COUNTIF(AA30:AD30,"&lt;&gt;0")</f>
        <v>3</v>
      </c>
      <c r="AF30" s="14">
        <f>IF(SUM(AA30:AD30)=0,"",SUM(AA30:AD30))</f>
        <v>2.6504092071611254</v>
      </c>
      <c r="AG30" s="27">
        <f>AF30/AE30</f>
        <v>0.88346973572037513</v>
      </c>
      <c r="AH30" s="17">
        <f>RANK(AG30,$AG$19:$AG$45,0)</f>
        <v>12</v>
      </c>
      <c r="AI30" s="19"/>
    </row>
    <row r="31" spans="1:35" x14ac:dyDescent="0.25">
      <c r="A31" s="30" t="s">
        <v>35</v>
      </c>
      <c r="B31" s="24">
        <v>6224</v>
      </c>
      <c r="C31" s="24" t="s">
        <v>44</v>
      </c>
      <c r="D31" s="25" t="s">
        <v>45</v>
      </c>
      <c r="E31" s="24" t="s">
        <v>23</v>
      </c>
      <c r="F31" s="24">
        <v>0</v>
      </c>
      <c r="G31" s="24">
        <v>0</v>
      </c>
      <c r="H31" s="24">
        <v>0</v>
      </c>
      <c r="I31" s="24">
        <v>0</v>
      </c>
      <c r="J31" s="24">
        <v>150</v>
      </c>
      <c r="K31" s="24">
        <v>152</v>
      </c>
      <c r="L31" s="24">
        <v>165</v>
      </c>
      <c r="M31" s="24"/>
      <c r="N31" s="24"/>
      <c r="O31" s="8"/>
      <c r="P31" s="20">
        <f>F31/F$17</f>
        <v>0</v>
      </c>
      <c r="Q31" s="20">
        <f>G31/G$17</f>
        <v>0</v>
      </c>
      <c r="R31" s="20">
        <f>H31/H$17</f>
        <v>0</v>
      </c>
      <c r="S31" s="20">
        <f>I31/I$17</f>
        <v>0</v>
      </c>
      <c r="T31" s="20">
        <f>J31/J$17</f>
        <v>0.90361445783132532</v>
      </c>
      <c r="U31" s="20">
        <f>K31/K$17</f>
        <v>0.84444444444444444</v>
      </c>
      <c r="V31" s="20">
        <f>L31/L$17</f>
        <v>0.89673913043478259</v>
      </c>
      <c r="W31" s="20">
        <v>0</v>
      </c>
      <c r="X31" s="20">
        <v>0</v>
      </c>
      <c r="Y31" s="9"/>
      <c r="AA31" s="34">
        <f>IF(ISERROR(LARGE($P31:$X31,1)),"",LARGE($P31:$X31,1))</f>
        <v>0.90361445783132532</v>
      </c>
      <c r="AB31" s="35">
        <f>IF(ISERROR(LARGE($P31:$X31,2)),"",LARGE($P31:$X31,2))</f>
        <v>0.89673913043478259</v>
      </c>
      <c r="AC31" s="35">
        <f>IF(ISERROR(LARGE($P31:$X31,3)),"",LARGE($P31:$X31,3))</f>
        <v>0.84444444444444444</v>
      </c>
      <c r="AD31" s="36">
        <f>IF(ISERROR(LARGE($P31:$X31,4)),"",LARGE($P31:$X31,4))</f>
        <v>0</v>
      </c>
      <c r="AE31" s="1">
        <f>COUNTIF(AA31:AD31,"&lt;&gt;0")</f>
        <v>3</v>
      </c>
      <c r="AF31" s="14">
        <f>IF(SUM(AA31:AD31)=0,"",SUM(AA31:AD31))</f>
        <v>2.6447980327105522</v>
      </c>
      <c r="AG31" s="27">
        <f>AF31/AE31</f>
        <v>0.88159934423685071</v>
      </c>
      <c r="AH31" s="17">
        <f>RANK(AG31,$AG$19:$AG$45,0)</f>
        <v>13</v>
      </c>
      <c r="AI31" s="19"/>
    </row>
    <row r="32" spans="1:35" x14ac:dyDescent="0.25">
      <c r="A32" s="30" t="s">
        <v>35</v>
      </c>
      <c r="B32" s="24">
        <v>5743</v>
      </c>
      <c r="C32" s="24" t="s">
        <v>58</v>
      </c>
      <c r="D32" s="25" t="s">
        <v>59</v>
      </c>
      <c r="E32" s="24" t="s">
        <v>23</v>
      </c>
      <c r="F32" s="24">
        <v>0</v>
      </c>
      <c r="G32" s="24">
        <v>0</v>
      </c>
      <c r="H32" s="24">
        <v>0</v>
      </c>
      <c r="I32" s="24">
        <v>0</v>
      </c>
      <c r="J32" s="24">
        <v>158</v>
      </c>
      <c r="K32" s="24">
        <v>160</v>
      </c>
      <c r="L32" s="24">
        <v>142</v>
      </c>
      <c r="M32" s="24"/>
      <c r="N32" s="24"/>
      <c r="O32" s="8"/>
      <c r="P32" s="20">
        <f>F32/F$17</f>
        <v>0</v>
      </c>
      <c r="Q32" s="20">
        <f>G32/G$17</f>
        <v>0</v>
      </c>
      <c r="R32" s="20">
        <f>H32/H$17</f>
        <v>0</v>
      </c>
      <c r="S32" s="20">
        <f>I32/I$17</f>
        <v>0</v>
      </c>
      <c r="T32" s="20">
        <f>J32/J$17</f>
        <v>0.95180722891566261</v>
      </c>
      <c r="U32" s="20">
        <f>K32/K$17</f>
        <v>0.88888888888888884</v>
      </c>
      <c r="V32" s="20">
        <f>L32/L$17</f>
        <v>0.77173913043478259</v>
      </c>
      <c r="W32" s="20">
        <v>0</v>
      </c>
      <c r="X32" s="20">
        <v>0</v>
      </c>
      <c r="Y32" s="9"/>
      <c r="AA32" s="34">
        <f>IF(ISERROR(LARGE($P32:$X32,1)),"",LARGE($P32:$X32,1))</f>
        <v>0.95180722891566261</v>
      </c>
      <c r="AB32" s="35">
        <f>IF(ISERROR(LARGE($P32:$X32,2)),"",LARGE($P32:$X32,2))</f>
        <v>0.88888888888888884</v>
      </c>
      <c r="AC32" s="35">
        <f>IF(ISERROR(LARGE($P32:$X32,3)),"",LARGE($P32:$X32,3))</f>
        <v>0.77173913043478259</v>
      </c>
      <c r="AD32" s="36">
        <f>IF(ISERROR(LARGE($P32:$X32,4)),"",LARGE($P32:$X32,4))</f>
        <v>0</v>
      </c>
      <c r="AE32" s="1">
        <f>COUNTIF(AA32:AD32,"&lt;&gt;0")</f>
        <v>3</v>
      </c>
      <c r="AF32" s="14">
        <f>IF(SUM(AA32:AD32)=0,"",SUM(AA32:AD32))</f>
        <v>2.612435248239334</v>
      </c>
      <c r="AG32" s="27">
        <f>AF32/AE32</f>
        <v>0.87081174941311135</v>
      </c>
      <c r="AH32" s="17">
        <f>RANK(AG32,$AG$19:$AG$45,0)</f>
        <v>14</v>
      </c>
      <c r="AI32" s="19"/>
    </row>
    <row r="33" spans="1:35" x14ac:dyDescent="0.25">
      <c r="A33" s="30" t="s">
        <v>35</v>
      </c>
      <c r="B33" s="24">
        <v>6097</v>
      </c>
      <c r="C33" s="24" t="s">
        <v>54</v>
      </c>
      <c r="D33" s="25" t="s">
        <v>53</v>
      </c>
      <c r="E33" s="24" t="s">
        <v>22</v>
      </c>
      <c r="F33" s="24">
        <v>0</v>
      </c>
      <c r="G33" s="24">
        <v>155</v>
      </c>
      <c r="H33" s="24">
        <v>145</v>
      </c>
      <c r="I33" s="24">
        <v>140</v>
      </c>
      <c r="J33" s="24">
        <v>0</v>
      </c>
      <c r="K33" s="24">
        <v>0</v>
      </c>
      <c r="L33" s="24">
        <v>0</v>
      </c>
      <c r="M33" s="24"/>
      <c r="N33" s="24"/>
      <c r="O33" s="8"/>
      <c r="P33" s="20">
        <f>F33/F$17</f>
        <v>0</v>
      </c>
      <c r="Q33" s="20">
        <f>G33/G$17</f>
        <v>0.88571428571428568</v>
      </c>
      <c r="R33" s="20">
        <f>H33/H$17</f>
        <v>0.88957055214723924</v>
      </c>
      <c r="S33" s="20">
        <f>I33/I$17</f>
        <v>0.82352941176470584</v>
      </c>
      <c r="T33" s="20">
        <f>J33/J$17</f>
        <v>0</v>
      </c>
      <c r="U33" s="20">
        <f>K33/K$17</f>
        <v>0</v>
      </c>
      <c r="V33" s="20">
        <f>L33/L$17</f>
        <v>0</v>
      </c>
      <c r="W33" s="20">
        <v>0</v>
      </c>
      <c r="X33" s="20">
        <v>0</v>
      </c>
      <c r="Y33" s="9"/>
      <c r="AA33" s="34">
        <f>IF(ISERROR(LARGE($P33:$X33,1)),"",LARGE($P33:$X33,1))</f>
        <v>0.88957055214723924</v>
      </c>
      <c r="AB33" s="35">
        <f>IF(ISERROR(LARGE($P33:$X33,2)),"",LARGE($P33:$X33,2))</f>
        <v>0.88571428571428568</v>
      </c>
      <c r="AC33" s="35">
        <f>IF(ISERROR(LARGE($P33:$X33,3)),"",LARGE($P33:$X33,3))</f>
        <v>0.82352941176470584</v>
      </c>
      <c r="AD33" s="36">
        <f>IF(ISERROR(LARGE($P33:$X33,4)),"",LARGE($P33:$X33,4))</f>
        <v>0</v>
      </c>
      <c r="AE33" s="1">
        <f>COUNTIF(AA33:AD33,"&lt;&gt;0")</f>
        <v>3</v>
      </c>
      <c r="AF33" s="14">
        <f>IF(SUM(AA33:AD33)=0,"",SUM(AA33:AD33))</f>
        <v>2.5988142496262308</v>
      </c>
      <c r="AG33" s="27">
        <f>AF33/AE33</f>
        <v>0.86627141654207696</v>
      </c>
      <c r="AH33" s="17">
        <f>RANK(AG33,$AG$19:$AG$45,0)</f>
        <v>15</v>
      </c>
      <c r="AI33" s="19"/>
    </row>
    <row r="34" spans="1:35" x14ac:dyDescent="0.25">
      <c r="A34" s="30" t="s">
        <v>35</v>
      </c>
      <c r="B34" s="24">
        <v>2071</v>
      </c>
      <c r="C34" s="24" t="s">
        <v>42</v>
      </c>
      <c r="D34" s="25" t="s">
        <v>43</v>
      </c>
      <c r="E34" s="24" t="s">
        <v>46</v>
      </c>
      <c r="F34" s="24">
        <v>0</v>
      </c>
      <c r="G34" s="24">
        <v>0</v>
      </c>
      <c r="H34" s="24">
        <v>139</v>
      </c>
      <c r="I34" s="24">
        <v>0</v>
      </c>
      <c r="J34" s="24">
        <v>145</v>
      </c>
      <c r="K34" s="24">
        <v>0</v>
      </c>
      <c r="L34" s="24">
        <v>152</v>
      </c>
      <c r="M34" s="24"/>
      <c r="N34" s="24"/>
      <c r="O34" s="8"/>
      <c r="P34" s="20">
        <f>F34/F$17</f>
        <v>0</v>
      </c>
      <c r="Q34" s="20">
        <f>G34/G$17</f>
        <v>0</v>
      </c>
      <c r="R34" s="20">
        <f>H34/H$17</f>
        <v>0.85276073619631898</v>
      </c>
      <c r="S34" s="20">
        <f>I34/I$17</f>
        <v>0</v>
      </c>
      <c r="T34" s="20">
        <f>J34/J$17</f>
        <v>0.87349397590361444</v>
      </c>
      <c r="U34" s="20">
        <f>K34/K$17</f>
        <v>0</v>
      </c>
      <c r="V34" s="20">
        <f>L34/L$17</f>
        <v>0.82608695652173914</v>
      </c>
      <c r="W34" s="20">
        <v>0</v>
      </c>
      <c r="X34" s="20">
        <v>0</v>
      </c>
      <c r="Y34" s="9"/>
      <c r="AA34" s="34">
        <f>IF(ISERROR(LARGE($P34:$X34,1)),"",LARGE($P34:$X34,1))</f>
        <v>0.87349397590361444</v>
      </c>
      <c r="AB34" s="35">
        <f>IF(ISERROR(LARGE($P34:$X34,2)),"",LARGE($P34:$X34,2))</f>
        <v>0.85276073619631898</v>
      </c>
      <c r="AC34" s="35">
        <f>IF(ISERROR(LARGE($P34:$X34,3)),"",LARGE($P34:$X34,3))</f>
        <v>0.82608695652173914</v>
      </c>
      <c r="AD34" s="36">
        <f>IF(ISERROR(LARGE($P34:$X34,4)),"",LARGE($P34:$X34,4))</f>
        <v>0</v>
      </c>
      <c r="AE34" s="1">
        <f>COUNTIF(AA34:AD34,"&lt;&gt;0")</f>
        <v>3</v>
      </c>
      <c r="AF34" s="14">
        <f>IF(SUM(AA34:AD34)=0,"",SUM(AA34:AD34))</f>
        <v>2.5523416686216724</v>
      </c>
      <c r="AG34" s="27">
        <f>AF34/AE34</f>
        <v>0.85078055620722415</v>
      </c>
      <c r="AH34" s="17">
        <f>RANK(AG34,$AG$19:$AG$45,0)</f>
        <v>16</v>
      </c>
      <c r="AI34" s="19"/>
    </row>
    <row r="35" spans="1:35" x14ac:dyDescent="0.25">
      <c r="A35" s="30" t="s">
        <v>35</v>
      </c>
      <c r="B35" s="24">
        <v>3754</v>
      </c>
      <c r="C35" s="24" t="s">
        <v>6</v>
      </c>
      <c r="D35" s="25" t="s">
        <v>64</v>
      </c>
      <c r="E35" s="24" t="s">
        <v>22</v>
      </c>
      <c r="F35" s="24">
        <v>0</v>
      </c>
      <c r="G35" s="24">
        <v>0</v>
      </c>
      <c r="H35" s="24">
        <v>136</v>
      </c>
      <c r="I35" s="24">
        <v>0</v>
      </c>
      <c r="J35" s="24">
        <v>0</v>
      </c>
      <c r="K35" s="24">
        <v>156</v>
      </c>
      <c r="L35" s="24">
        <v>0</v>
      </c>
      <c r="M35" s="24"/>
      <c r="N35" s="24"/>
      <c r="O35" s="8"/>
      <c r="P35" s="20">
        <f>F35/F$17</f>
        <v>0</v>
      </c>
      <c r="Q35" s="20">
        <f>G35/G$17</f>
        <v>0</v>
      </c>
      <c r="R35" s="20">
        <f>H35/H$17</f>
        <v>0.83435582822085885</v>
      </c>
      <c r="S35" s="20">
        <f>I35/I$17</f>
        <v>0</v>
      </c>
      <c r="T35" s="20">
        <f>J35/J$17</f>
        <v>0</v>
      </c>
      <c r="U35" s="20">
        <f>K35/K$17</f>
        <v>0.8666666666666667</v>
      </c>
      <c r="V35" s="20">
        <f>L35/L$17</f>
        <v>0</v>
      </c>
      <c r="W35" s="20">
        <v>0</v>
      </c>
      <c r="X35" s="20">
        <v>0</v>
      </c>
      <c r="Y35" s="9"/>
      <c r="AA35" s="34">
        <f>IF(ISERROR(LARGE($P35:$X35,1)),"",LARGE($P35:$X35,1))</f>
        <v>0.8666666666666667</v>
      </c>
      <c r="AB35" s="35">
        <f>IF(ISERROR(LARGE($P35:$X35,2)),"",LARGE($P35:$X35,2))</f>
        <v>0.83435582822085885</v>
      </c>
      <c r="AC35" s="35">
        <f>IF(ISERROR(LARGE($P35:$X35,3)),"",LARGE($P35:$X35,3))</f>
        <v>0</v>
      </c>
      <c r="AD35" s="36">
        <f>IF(ISERROR(LARGE($P35:$X35,4)),"",LARGE($P35:$X35,4))</f>
        <v>0</v>
      </c>
      <c r="AE35" s="1">
        <f>COUNTIF(AA35:AD35,"&lt;&gt;0")</f>
        <v>2</v>
      </c>
      <c r="AF35" s="14">
        <f>IF(SUM(AA35:AD35)=0,"",SUM(AA35:AD35))</f>
        <v>1.7010224948875257</v>
      </c>
      <c r="AG35" s="27">
        <f>AF35/AE35</f>
        <v>0.85051124744376283</v>
      </c>
      <c r="AH35" s="17">
        <f>RANK(AG35,$AG$19:$AG$45,0)</f>
        <v>17</v>
      </c>
      <c r="AI35" s="19"/>
    </row>
    <row r="36" spans="1:35" x14ac:dyDescent="0.25">
      <c r="A36" s="30" t="s">
        <v>35</v>
      </c>
      <c r="B36" s="24">
        <v>6456</v>
      </c>
      <c r="C36" s="24" t="s">
        <v>36</v>
      </c>
      <c r="D36" s="25" t="s">
        <v>12</v>
      </c>
      <c r="E36" s="24" t="s">
        <v>46</v>
      </c>
      <c r="F36" s="24">
        <v>154</v>
      </c>
      <c r="G36" s="24">
        <v>0</v>
      </c>
      <c r="H36" s="24">
        <v>142</v>
      </c>
      <c r="I36" s="24">
        <v>0</v>
      </c>
      <c r="J36" s="24">
        <v>141</v>
      </c>
      <c r="K36" s="24">
        <v>0</v>
      </c>
      <c r="L36" s="24">
        <v>149</v>
      </c>
      <c r="M36" s="24"/>
      <c r="N36" s="24"/>
      <c r="O36" s="8"/>
      <c r="P36" s="20">
        <f>F36/F$17</f>
        <v>0.87005649717514122</v>
      </c>
      <c r="Q36" s="20">
        <f>G36/G$17</f>
        <v>0</v>
      </c>
      <c r="R36" s="20">
        <f>H36/H$17</f>
        <v>0.87116564417177911</v>
      </c>
      <c r="S36" s="20">
        <f>I36/I$17</f>
        <v>0</v>
      </c>
      <c r="T36" s="20">
        <f>J36/J$17</f>
        <v>0.8493975903614458</v>
      </c>
      <c r="U36" s="20">
        <f>K36/K$17</f>
        <v>0</v>
      </c>
      <c r="V36" s="20">
        <f>L36/L$17</f>
        <v>0.80978260869565222</v>
      </c>
      <c r="W36" s="20">
        <v>0</v>
      </c>
      <c r="X36" s="20">
        <v>0</v>
      </c>
      <c r="Y36" s="9"/>
      <c r="AA36" s="34">
        <f>IF(ISERROR(LARGE($P36:$X36,1)),"",LARGE($P36:$X36,1))</f>
        <v>0.87116564417177911</v>
      </c>
      <c r="AB36" s="35">
        <f>IF(ISERROR(LARGE($P36:$X36,2)),"",LARGE($P36:$X36,2))</f>
        <v>0.87005649717514122</v>
      </c>
      <c r="AC36" s="35">
        <f>IF(ISERROR(LARGE($P36:$X36,3)),"",LARGE($P36:$X36,3))</f>
        <v>0.8493975903614458</v>
      </c>
      <c r="AD36" s="36">
        <f>IF(ISERROR(LARGE($P36:$X36,4)),"",LARGE($P36:$X36,4))</f>
        <v>0.80978260869565222</v>
      </c>
      <c r="AE36" s="1">
        <f>COUNTIF(AA36:AD36,"&lt;&gt;0")</f>
        <v>4</v>
      </c>
      <c r="AF36" s="14">
        <f>IF(SUM(AA36:AD36)=0,"",SUM(AA36:AD36))</f>
        <v>3.4004023404040185</v>
      </c>
      <c r="AG36" s="27">
        <f>AF36/AE36</f>
        <v>0.85010058510100461</v>
      </c>
      <c r="AH36" s="17">
        <f>RANK(AG36,$AG$19:$AG$45,0)</f>
        <v>18</v>
      </c>
      <c r="AI36" s="19"/>
    </row>
    <row r="37" spans="1:35" x14ac:dyDescent="0.25">
      <c r="A37" s="30" t="s">
        <v>35</v>
      </c>
      <c r="B37" s="24">
        <v>3647</v>
      </c>
      <c r="C37" s="24" t="s">
        <v>11</v>
      </c>
      <c r="D37" s="25" t="s">
        <v>10</v>
      </c>
      <c r="E37" s="24" t="s">
        <v>18</v>
      </c>
      <c r="F37" s="24">
        <v>0</v>
      </c>
      <c r="G37" s="24">
        <v>0</v>
      </c>
      <c r="H37" s="24">
        <v>133</v>
      </c>
      <c r="I37" s="24">
        <v>134</v>
      </c>
      <c r="J37" s="24">
        <v>137</v>
      </c>
      <c r="K37" s="24">
        <v>158</v>
      </c>
      <c r="L37" s="24">
        <v>153</v>
      </c>
      <c r="M37" s="24"/>
      <c r="N37" s="24"/>
      <c r="O37" s="8"/>
      <c r="P37" s="20">
        <f>F37/F$17</f>
        <v>0</v>
      </c>
      <c r="Q37" s="20">
        <f>G37/G$17</f>
        <v>0</v>
      </c>
      <c r="R37" s="20">
        <f>H37/H$17</f>
        <v>0.81595092024539873</v>
      </c>
      <c r="S37" s="20">
        <f>I37/I$17</f>
        <v>0.78823529411764703</v>
      </c>
      <c r="T37" s="20">
        <f>J37/J$17</f>
        <v>0.82530120481927716</v>
      </c>
      <c r="U37" s="20">
        <f>K37/K$17</f>
        <v>0.87777777777777777</v>
      </c>
      <c r="V37" s="20">
        <f>L37/L$17</f>
        <v>0.83152173913043481</v>
      </c>
      <c r="W37" s="20">
        <v>0</v>
      </c>
      <c r="X37" s="20">
        <v>0</v>
      </c>
      <c r="Y37" s="9"/>
      <c r="AA37" s="34">
        <f>IF(ISERROR(LARGE($P37:$X37,1)),"",LARGE($P37:$X37,1))</f>
        <v>0.87777777777777777</v>
      </c>
      <c r="AB37" s="35">
        <f>IF(ISERROR(LARGE($P37:$X37,2)),"",LARGE($P37:$X37,2))</f>
        <v>0.83152173913043481</v>
      </c>
      <c r="AC37" s="35">
        <f>IF(ISERROR(LARGE($P37:$X37,3)),"",LARGE($P37:$X37,3))</f>
        <v>0.82530120481927716</v>
      </c>
      <c r="AD37" s="36">
        <f>IF(ISERROR(LARGE($P37:$X37,4)),"",LARGE($P37:$X37,4))</f>
        <v>0.81595092024539873</v>
      </c>
      <c r="AE37" s="1">
        <f>COUNTIF(AA37:AD37,"&lt;&gt;0")</f>
        <v>4</v>
      </c>
      <c r="AF37" s="14">
        <f>IF(SUM(AA37:AD37)=0,"",SUM(AA37:AD37))</f>
        <v>3.3505516419728885</v>
      </c>
      <c r="AG37" s="27">
        <f>AF37/AE37</f>
        <v>0.83763791049322212</v>
      </c>
      <c r="AH37" s="17">
        <f>RANK(AG37,$AG$19:$AG$45,0)</f>
        <v>19</v>
      </c>
      <c r="AI37" s="19"/>
    </row>
    <row r="38" spans="1:35" x14ac:dyDescent="0.25">
      <c r="A38" s="30" t="s">
        <v>35</v>
      </c>
      <c r="B38" s="24">
        <v>6628</v>
      </c>
      <c r="C38" s="24" t="s">
        <v>6</v>
      </c>
      <c r="D38" s="25" t="s">
        <v>41</v>
      </c>
      <c r="E38" s="24" t="s">
        <v>23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147</v>
      </c>
      <c r="L38" s="24">
        <v>0</v>
      </c>
      <c r="M38" s="24"/>
      <c r="N38" s="24"/>
      <c r="O38" s="8"/>
      <c r="P38" s="20">
        <f>F38/F$17</f>
        <v>0</v>
      </c>
      <c r="Q38" s="20">
        <f>G38/G$17</f>
        <v>0</v>
      </c>
      <c r="R38" s="20">
        <f>H38/H$17</f>
        <v>0</v>
      </c>
      <c r="S38" s="20">
        <f>I38/I$17</f>
        <v>0</v>
      </c>
      <c r="T38" s="20">
        <f>J38/J$17</f>
        <v>0</v>
      </c>
      <c r="U38" s="20">
        <f>K38/K$17</f>
        <v>0.81666666666666665</v>
      </c>
      <c r="V38" s="20">
        <f>L38/L$17</f>
        <v>0</v>
      </c>
      <c r="W38" s="20">
        <v>0</v>
      </c>
      <c r="X38" s="20">
        <v>0</v>
      </c>
      <c r="Y38" s="9"/>
      <c r="AA38" s="34">
        <f>IF(ISERROR(LARGE($P38:$X38,1)),"",LARGE($P38:$X38,1))</f>
        <v>0.81666666666666665</v>
      </c>
      <c r="AB38" s="35">
        <f>IF(ISERROR(LARGE($P38:$X38,2)),"",LARGE($P38:$X38,2))</f>
        <v>0</v>
      </c>
      <c r="AC38" s="35">
        <f>IF(ISERROR(LARGE($P38:$X38,3)),"",LARGE($P38:$X38,3))</f>
        <v>0</v>
      </c>
      <c r="AD38" s="36">
        <f>IF(ISERROR(LARGE($P38:$X38,4)),"",LARGE($P38:$X38,4))</f>
        <v>0</v>
      </c>
      <c r="AE38" s="1">
        <f>COUNTIF(AA38:AD38,"&lt;&gt;0")</f>
        <v>1</v>
      </c>
      <c r="AF38" s="14">
        <f>IF(SUM(AA38:AD38)=0,"",SUM(AA38:AD38))</f>
        <v>0.81666666666666665</v>
      </c>
      <c r="AG38" s="27">
        <f>AF38/AE38</f>
        <v>0.81666666666666665</v>
      </c>
      <c r="AH38" s="17">
        <f>RANK(AG38,$AG$19:$AG$45,0)</f>
        <v>20</v>
      </c>
      <c r="AI38" s="19"/>
    </row>
    <row r="39" spans="1:35" x14ac:dyDescent="0.25">
      <c r="A39" s="30" t="s">
        <v>35</v>
      </c>
      <c r="B39" s="24">
        <v>6804</v>
      </c>
      <c r="C39" s="24" t="s">
        <v>60</v>
      </c>
      <c r="D39" s="25" t="s">
        <v>63</v>
      </c>
      <c r="E39" s="24" t="s">
        <v>68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142</v>
      </c>
      <c r="L39" s="24">
        <v>155</v>
      </c>
      <c r="M39" s="24"/>
      <c r="N39" s="24"/>
      <c r="O39" s="8"/>
      <c r="P39" s="20">
        <f>F39/F$17</f>
        <v>0</v>
      </c>
      <c r="Q39" s="20">
        <f>G39/G$17</f>
        <v>0</v>
      </c>
      <c r="R39" s="20">
        <f>H39/H$17</f>
        <v>0</v>
      </c>
      <c r="S39" s="20">
        <f>I39/I$17</f>
        <v>0</v>
      </c>
      <c r="T39" s="20">
        <f>J39/J$17</f>
        <v>0</v>
      </c>
      <c r="U39" s="20">
        <f>K39/K$17</f>
        <v>0.78888888888888886</v>
      </c>
      <c r="V39" s="20">
        <f>L39/L$17</f>
        <v>0.84239130434782605</v>
      </c>
      <c r="W39" s="20">
        <v>0</v>
      </c>
      <c r="X39" s="20">
        <v>0</v>
      </c>
      <c r="Y39" s="9"/>
      <c r="AA39" s="34">
        <f>IF(ISERROR(LARGE($P39:$X39,1)),"",LARGE($P39:$X39,1))</f>
        <v>0.84239130434782605</v>
      </c>
      <c r="AB39" s="35">
        <f>IF(ISERROR(LARGE($P39:$X39,2)),"",LARGE($P39:$X39,2))</f>
        <v>0.78888888888888886</v>
      </c>
      <c r="AC39" s="35">
        <f>IF(ISERROR(LARGE($P39:$X39,3)),"",LARGE($P39:$X39,3))</f>
        <v>0</v>
      </c>
      <c r="AD39" s="36">
        <f>IF(ISERROR(LARGE($P39:$X39,4)),"",LARGE($P39:$X39,4))</f>
        <v>0</v>
      </c>
      <c r="AE39" s="1">
        <f>COUNTIF(AA39:AD39,"&lt;&gt;0")</f>
        <v>2</v>
      </c>
      <c r="AF39" s="14">
        <f>IF(SUM(AA39:AD39)=0,"",SUM(AA39:AD39))</f>
        <v>1.6312801932367149</v>
      </c>
      <c r="AG39" s="27">
        <f>AF39/AE39</f>
        <v>0.81564009661835746</v>
      </c>
      <c r="AH39" s="17">
        <f>RANK(AG39,$AG$19:$AG$45,0)</f>
        <v>21</v>
      </c>
      <c r="AI39" s="19"/>
    </row>
    <row r="40" spans="1:35" x14ac:dyDescent="0.25">
      <c r="A40" s="30" t="s">
        <v>35</v>
      </c>
      <c r="B40" s="24">
        <v>6760</v>
      </c>
      <c r="C40" s="24" t="s">
        <v>37</v>
      </c>
      <c r="D40" s="25" t="s">
        <v>38</v>
      </c>
      <c r="E40" s="24" t="s">
        <v>23</v>
      </c>
      <c r="F40" s="24">
        <v>0</v>
      </c>
      <c r="G40" s="24">
        <v>0</v>
      </c>
      <c r="H40" s="24">
        <v>121</v>
      </c>
      <c r="I40" s="24">
        <v>0</v>
      </c>
      <c r="J40" s="24">
        <v>0</v>
      </c>
      <c r="K40" s="24">
        <v>137</v>
      </c>
      <c r="L40" s="24">
        <v>167</v>
      </c>
      <c r="M40" s="24"/>
      <c r="N40" s="24"/>
      <c r="O40" s="8"/>
      <c r="P40" s="20">
        <f>F40/F$17</f>
        <v>0</v>
      </c>
      <c r="Q40" s="20">
        <f>G40/G$17</f>
        <v>0</v>
      </c>
      <c r="R40" s="20">
        <f>H40/H$17</f>
        <v>0.74233128834355833</v>
      </c>
      <c r="S40" s="20">
        <f>I40/I$17</f>
        <v>0</v>
      </c>
      <c r="T40" s="20">
        <f>J40/J$17</f>
        <v>0</v>
      </c>
      <c r="U40" s="20">
        <f>K40/K$17</f>
        <v>0.76111111111111107</v>
      </c>
      <c r="V40" s="20">
        <f>L40/L$17</f>
        <v>0.90760869565217395</v>
      </c>
      <c r="W40" s="20">
        <v>0</v>
      </c>
      <c r="X40" s="20">
        <v>0</v>
      </c>
      <c r="Y40" s="9"/>
      <c r="AA40" s="34">
        <f>IF(ISERROR(LARGE($P40:$X40,1)),"",LARGE($P40:$X40,1))</f>
        <v>0.90760869565217395</v>
      </c>
      <c r="AB40" s="35">
        <f>IF(ISERROR(LARGE($P40:$X40,2)),"",LARGE($P40:$X40,2))</f>
        <v>0.76111111111111107</v>
      </c>
      <c r="AC40" s="35">
        <f>IF(ISERROR(LARGE($P40:$X40,3)),"",LARGE($P40:$X40,3))</f>
        <v>0.74233128834355833</v>
      </c>
      <c r="AD40" s="36">
        <f>IF(ISERROR(LARGE($P40:$X40,4)),"",LARGE($P40:$X40,4))</f>
        <v>0</v>
      </c>
      <c r="AE40" s="1">
        <f>COUNTIF(AA40:AD40,"&lt;&gt;0")</f>
        <v>3</v>
      </c>
      <c r="AF40" s="14">
        <f>IF(SUM(AA40:AD40)=0,"",SUM(AA40:AD40))</f>
        <v>2.4110510951068433</v>
      </c>
      <c r="AG40" s="27">
        <f>AF40/AE40</f>
        <v>0.80368369836894782</v>
      </c>
      <c r="AH40" s="17">
        <f>RANK(AG40,$AG$19:$AG$45,0)</f>
        <v>22</v>
      </c>
      <c r="AI40" s="19"/>
    </row>
    <row r="41" spans="1:35" x14ac:dyDescent="0.25">
      <c r="A41" s="30" t="s">
        <v>35</v>
      </c>
      <c r="B41" s="24">
        <v>6323</v>
      </c>
      <c r="C41" s="24" t="s">
        <v>44</v>
      </c>
      <c r="D41" s="25" t="s">
        <v>57</v>
      </c>
      <c r="E41" s="24" t="s">
        <v>18</v>
      </c>
      <c r="F41" s="24">
        <v>0</v>
      </c>
      <c r="G41" s="24">
        <v>0</v>
      </c>
      <c r="H41" s="24">
        <v>129</v>
      </c>
      <c r="I41" s="24">
        <v>0</v>
      </c>
      <c r="J41" s="24">
        <v>127</v>
      </c>
      <c r="K41" s="24">
        <v>156</v>
      </c>
      <c r="L41" s="24">
        <v>136</v>
      </c>
      <c r="M41" s="24"/>
      <c r="N41" s="24"/>
      <c r="O41" s="8"/>
      <c r="P41" s="20">
        <f>F41/F$17</f>
        <v>0</v>
      </c>
      <c r="Q41" s="20">
        <f>G41/G$17</f>
        <v>0</v>
      </c>
      <c r="R41" s="20">
        <f>H41/H$17</f>
        <v>0.79141104294478526</v>
      </c>
      <c r="S41" s="20">
        <f>I41/I$17</f>
        <v>0</v>
      </c>
      <c r="T41" s="20">
        <f>J41/J$17</f>
        <v>0.76506024096385539</v>
      </c>
      <c r="U41" s="20">
        <f>K41/K$17</f>
        <v>0.8666666666666667</v>
      </c>
      <c r="V41" s="20">
        <f>L41/L$17</f>
        <v>0.73913043478260865</v>
      </c>
      <c r="W41" s="20">
        <v>0</v>
      </c>
      <c r="X41" s="20">
        <v>0</v>
      </c>
      <c r="Y41" s="9"/>
      <c r="AA41" s="34">
        <f>IF(ISERROR(LARGE($P41:$X41,1)),"",LARGE($P41:$X41,1))</f>
        <v>0.8666666666666667</v>
      </c>
      <c r="AB41" s="35">
        <f>IF(ISERROR(LARGE($P41:$X41,2)),"",LARGE($P41:$X41,2))</f>
        <v>0.79141104294478526</v>
      </c>
      <c r="AC41" s="35">
        <f>IF(ISERROR(LARGE($P41:$X41,3)),"",LARGE($P41:$X41,3))</f>
        <v>0.76506024096385539</v>
      </c>
      <c r="AD41" s="36">
        <f>IF(ISERROR(LARGE($P41:$X41,4)),"",LARGE($P41:$X41,4))</f>
        <v>0.73913043478260865</v>
      </c>
      <c r="AE41" s="1">
        <f>COUNTIF(AA41:AD41,"&lt;&gt;0")</f>
        <v>4</v>
      </c>
      <c r="AF41" s="14">
        <f>IF(SUM(AA41:AD41)=0,"",SUM(AA41:AD41))</f>
        <v>3.1622683853579154</v>
      </c>
      <c r="AG41" s="27">
        <f>AF41/AE41</f>
        <v>0.79056709633947886</v>
      </c>
      <c r="AH41" s="17">
        <f>RANK(AG41,$AG$19:$AG$45,0)</f>
        <v>23</v>
      </c>
      <c r="AI41" s="19"/>
    </row>
    <row r="42" spans="1:35" x14ac:dyDescent="0.25">
      <c r="A42" s="30" t="s">
        <v>35</v>
      </c>
      <c r="B42" s="24">
        <v>6420</v>
      </c>
      <c r="C42" s="24" t="s">
        <v>44</v>
      </c>
      <c r="D42" s="25" t="s">
        <v>8</v>
      </c>
      <c r="E42" s="24" t="s">
        <v>23</v>
      </c>
      <c r="F42" s="24">
        <v>0</v>
      </c>
      <c r="G42" s="24">
        <v>0</v>
      </c>
      <c r="H42" s="24">
        <v>0</v>
      </c>
      <c r="I42" s="24">
        <v>117</v>
      </c>
      <c r="J42" s="24">
        <v>0</v>
      </c>
      <c r="K42" s="24">
        <v>119</v>
      </c>
      <c r="L42" s="24">
        <v>145</v>
      </c>
      <c r="M42" s="24"/>
      <c r="N42" s="24"/>
      <c r="O42" s="8"/>
      <c r="P42" s="20">
        <f>F42/F$17</f>
        <v>0</v>
      </c>
      <c r="Q42" s="20">
        <f>G42/G$17</f>
        <v>0</v>
      </c>
      <c r="R42" s="20">
        <f>H42/H$17</f>
        <v>0</v>
      </c>
      <c r="S42" s="20">
        <f>I42/I$17</f>
        <v>0.68823529411764706</v>
      </c>
      <c r="T42" s="20">
        <f>J42/J$17</f>
        <v>0</v>
      </c>
      <c r="U42" s="20">
        <f>K42/K$17</f>
        <v>0.66111111111111109</v>
      </c>
      <c r="V42" s="20">
        <f>L42/L$17</f>
        <v>0.78804347826086951</v>
      </c>
      <c r="W42" s="20">
        <v>0</v>
      </c>
      <c r="X42" s="20">
        <v>0</v>
      </c>
      <c r="Y42" s="9"/>
      <c r="AA42" s="34">
        <f>IF(ISERROR(LARGE($P42:$X42,1)),"",LARGE($P42:$X42,1))</f>
        <v>0.78804347826086951</v>
      </c>
      <c r="AB42" s="35">
        <f>IF(ISERROR(LARGE($P42:$X42,2)),"",LARGE($P42:$X42,2))</f>
        <v>0.68823529411764706</v>
      </c>
      <c r="AC42" s="35">
        <f>IF(ISERROR(LARGE($P42:$X42,3)),"",LARGE($P42:$X42,3))</f>
        <v>0.66111111111111109</v>
      </c>
      <c r="AD42" s="36">
        <f>IF(ISERROR(LARGE($P42:$X42,4)),"",LARGE($P42:$X42,4))</f>
        <v>0</v>
      </c>
      <c r="AE42" s="1">
        <f>COUNTIF(AA42:AD42,"&lt;&gt;0")</f>
        <v>3</v>
      </c>
      <c r="AF42" s="14">
        <f>IF(SUM(AA42:AD42)=0,"",SUM(AA42:AD42))</f>
        <v>2.1373898834896274</v>
      </c>
      <c r="AG42" s="27">
        <f>AF42/AE42</f>
        <v>0.71246329449654244</v>
      </c>
      <c r="AH42" s="17">
        <f>RANK(AG42,$AG$19:$AG$45,0)</f>
        <v>24</v>
      </c>
      <c r="AI42" s="19"/>
    </row>
    <row r="43" spans="1:35" x14ac:dyDescent="0.25">
      <c r="A43" s="30" t="s">
        <v>35</v>
      </c>
      <c r="B43" s="24">
        <v>6096</v>
      </c>
      <c r="C43" s="24" t="s">
        <v>11</v>
      </c>
      <c r="D43" s="25" t="s">
        <v>53</v>
      </c>
      <c r="E43" s="24" t="s">
        <v>18</v>
      </c>
      <c r="F43" s="24">
        <v>0</v>
      </c>
      <c r="G43" s="24">
        <v>134</v>
      </c>
      <c r="H43" s="24">
        <v>108</v>
      </c>
      <c r="I43" s="24">
        <v>107</v>
      </c>
      <c r="J43" s="24">
        <v>0</v>
      </c>
      <c r="K43" s="24">
        <v>0</v>
      </c>
      <c r="L43" s="24">
        <v>0</v>
      </c>
      <c r="M43" s="24"/>
      <c r="N43" s="24"/>
      <c r="O43" s="8"/>
      <c r="P43" s="20">
        <f>F43/F$17</f>
        <v>0</v>
      </c>
      <c r="Q43" s="20">
        <f>G43/G$17</f>
        <v>0.76571428571428568</v>
      </c>
      <c r="R43" s="20">
        <f>H43/H$17</f>
        <v>0.66257668711656437</v>
      </c>
      <c r="S43" s="20">
        <f>I43/I$17</f>
        <v>0.62941176470588234</v>
      </c>
      <c r="T43" s="20">
        <f>J43/J$17</f>
        <v>0</v>
      </c>
      <c r="U43" s="20">
        <f>K43/K$17</f>
        <v>0</v>
      </c>
      <c r="V43" s="20">
        <f>L43/L$17</f>
        <v>0</v>
      </c>
      <c r="W43" s="20">
        <v>0</v>
      </c>
      <c r="X43" s="20">
        <v>0</v>
      </c>
      <c r="Y43" s="9"/>
      <c r="AA43" s="34">
        <f>IF(ISERROR(LARGE($P43:$X43,1)),"",LARGE($P43:$X43,1))</f>
        <v>0.76571428571428568</v>
      </c>
      <c r="AB43" s="35">
        <f>IF(ISERROR(LARGE($P43:$X43,2)),"",LARGE($P43:$X43,2))</f>
        <v>0.66257668711656437</v>
      </c>
      <c r="AC43" s="35">
        <f>IF(ISERROR(LARGE($P43:$X43,3)),"",LARGE($P43:$X43,3))</f>
        <v>0.62941176470588234</v>
      </c>
      <c r="AD43" s="36">
        <f>IF(ISERROR(LARGE($P43:$X43,4)),"",LARGE($P43:$X43,4))</f>
        <v>0</v>
      </c>
      <c r="AE43" s="1">
        <f>COUNTIF(AA43:AD43,"&lt;&gt;0")</f>
        <v>3</v>
      </c>
      <c r="AF43" s="14">
        <f>IF(SUM(AA43:AD43)=0,"",SUM(AA43:AD43))</f>
        <v>2.0577027375367325</v>
      </c>
      <c r="AG43" s="27">
        <f>AF43/AE43</f>
        <v>0.68590091251224417</v>
      </c>
      <c r="AH43" s="17">
        <f>RANK(AG43,$AG$19:$AG$45,0)</f>
        <v>25</v>
      </c>
      <c r="AI43" s="19"/>
    </row>
    <row r="44" spans="1:35" x14ac:dyDescent="0.25">
      <c r="A44" s="30" t="s">
        <v>35</v>
      </c>
      <c r="B44" s="24">
        <v>4760</v>
      </c>
      <c r="C44" s="24" t="s">
        <v>58</v>
      </c>
      <c r="D44" s="25" t="s">
        <v>62</v>
      </c>
      <c r="E44" s="24" t="s">
        <v>18</v>
      </c>
      <c r="F44" s="24">
        <v>0</v>
      </c>
      <c r="G44" s="24">
        <v>0</v>
      </c>
      <c r="H44" s="24">
        <v>0</v>
      </c>
      <c r="I44" s="24">
        <v>116</v>
      </c>
      <c r="J44" s="24">
        <v>114</v>
      </c>
      <c r="K44" s="24">
        <v>124</v>
      </c>
      <c r="L44" s="24">
        <v>113</v>
      </c>
      <c r="M44" s="24"/>
      <c r="N44" s="24"/>
      <c r="O44" s="8"/>
      <c r="P44" s="20">
        <f>F44/F$17</f>
        <v>0</v>
      </c>
      <c r="Q44" s="20">
        <f>G44/G$17</f>
        <v>0</v>
      </c>
      <c r="R44" s="20">
        <f>H44/H$17</f>
        <v>0</v>
      </c>
      <c r="S44" s="20">
        <f>I44/I$17</f>
        <v>0.68235294117647061</v>
      </c>
      <c r="T44" s="20">
        <f>J44/J$17</f>
        <v>0.68674698795180722</v>
      </c>
      <c r="U44" s="20">
        <f>K44/K$17</f>
        <v>0.68888888888888888</v>
      </c>
      <c r="V44" s="20">
        <f>L44/L$17</f>
        <v>0.61413043478260865</v>
      </c>
      <c r="W44" s="20">
        <v>0</v>
      </c>
      <c r="X44" s="20">
        <v>0</v>
      </c>
      <c r="Y44" s="9"/>
      <c r="AA44" s="34">
        <f>IF(ISERROR(LARGE($P44:$X44,1)),"",LARGE($P44:$X44,1))</f>
        <v>0.68888888888888888</v>
      </c>
      <c r="AB44" s="35">
        <f>IF(ISERROR(LARGE($P44:$X44,2)),"",LARGE($P44:$X44,2))</f>
        <v>0.68674698795180722</v>
      </c>
      <c r="AC44" s="35">
        <f>IF(ISERROR(LARGE($P44:$X44,3)),"",LARGE($P44:$X44,3))</f>
        <v>0.68235294117647061</v>
      </c>
      <c r="AD44" s="36">
        <f>IF(ISERROR(LARGE($P44:$X44,4)),"",LARGE($P44:$X44,4))</f>
        <v>0.61413043478260865</v>
      </c>
      <c r="AE44" s="1">
        <f>COUNTIF(AA44:AD44,"&lt;&gt;0")</f>
        <v>4</v>
      </c>
      <c r="AF44" s="14">
        <f>IF(SUM(AA44:AD44)=0,"",SUM(AA44:AD44))</f>
        <v>2.6721192527997752</v>
      </c>
      <c r="AG44" s="27">
        <f>AF44/AE44</f>
        <v>0.66802981319994381</v>
      </c>
      <c r="AH44" s="17">
        <f>RANK(AG44,$AG$19:$AG$45,0)</f>
        <v>26</v>
      </c>
      <c r="AI44" s="19"/>
    </row>
    <row r="45" spans="1:35" x14ac:dyDescent="0.25">
      <c r="A45" s="30" t="s">
        <v>35</v>
      </c>
      <c r="B45" s="24">
        <v>6770</v>
      </c>
      <c r="C45" s="24" t="s">
        <v>11</v>
      </c>
      <c r="D45" s="25" t="s">
        <v>69</v>
      </c>
      <c r="E45" s="24" t="s">
        <v>23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99</v>
      </c>
      <c r="L45" s="24">
        <v>0</v>
      </c>
      <c r="M45" s="24"/>
      <c r="N45" s="24"/>
      <c r="O45" s="8"/>
      <c r="P45" s="20">
        <f>F45/F$17</f>
        <v>0</v>
      </c>
      <c r="Q45" s="20">
        <f>G45/G$17</f>
        <v>0</v>
      </c>
      <c r="R45" s="20">
        <f>H45/H$17</f>
        <v>0</v>
      </c>
      <c r="S45" s="20">
        <f>I45/I$17</f>
        <v>0</v>
      </c>
      <c r="T45" s="20">
        <f>J45/J$17</f>
        <v>0</v>
      </c>
      <c r="U45" s="20">
        <f>K45/K$17</f>
        <v>0.55000000000000004</v>
      </c>
      <c r="V45" s="20">
        <f>L45/L$17</f>
        <v>0</v>
      </c>
      <c r="W45" s="20">
        <v>0</v>
      </c>
      <c r="X45" s="20">
        <v>0</v>
      </c>
      <c r="Y45" s="9"/>
      <c r="AA45" s="34">
        <f>IF(ISERROR(LARGE($P45:$X45,1)),"",LARGE($P45:$X45,1))</f>
        <v>0.55000000000000004</v>
      </c>
      <c r="AB45" s="35">
        <f>IF(ISERROR(LARGE($P45:$X45,2)),"",LARGE($P45:$X45,2))</f>
        <v>0</v>
      </c>
      <c r="AC45" s="35">
        <f>IF(ISERROR(LARGE($P45:$X45,3)),"",LARGE($P45:$X45,3))</f>
        <v>0</v>
      </c>
      <c r="AD45" s="36">
        <f>IF(ISERROR(LARGE($P45:$X45,4)),"",LARGE($P45:$X45,4))</f>
        <v>0</v>
      </c>
      <c r="AE45" s="1">
        <f>COUNTIF(AA45:AD45,"&lt;&gt;0")</f>
        <v>1</v>
      </c>
      <c r="AF45" s="14">
        <f>IF(SUM(AA45:AD45)=0,"",SUM(AA45:AD45))</f>
        <v>0.55000000000000004</v>
      </c>
      <c r="AG45" s="27">
        <f>AF45/AE45</f>
        <v>0.55000000000000004</v>
      </c>
      <c r="AH45" s="17">
        <f>RANK(AG45,$AG$19:$AG$45,0)</f>
        <v>27</v>
      </c>
      <c r="AI45" s="19"/>
    </row>
    <row r="46" spans="1:35" ht="15.75" thickBot="1" x14ac:dyDescent="0.3">
      <c r="AA46" s="37"/>
      <c r="AB46" s="38"/>
      <c r="AC46" s="38"/>
      <c r="AD46" s="39"/>
    </row>
  </sheetData>
  <sortState xmlns:xlrd2="http://schemas.microsoft.com/office/spreadsheetml/2017/richdata2" ref="A19:AI45">
    <sortCondition ref="AH19:AH45"/>
  </sortState>
  <mergeCells count="7">
    <mergeCell ref="P17:X17"/>
    <mergeCell ref="AA17:AD17"/>
    <mergeCell ref="B10:AH10"/>
    <mergeCell ref="F16:N16"/>
    <mergeCell ref="A11:AI11"/>
    <mergeCell ref="A12:AI12"/>
    <mergeCell ref="A13:AI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E322-1969-43EA-A5E4-959F75920B9C}">
  <dimension ref="A1:A3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ESP 27</vt:lpstr>
      <vt:lpstr>Sheet2</vt:lpstr>
      <vt:lpstr>'ESP 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2026-09-16T06:29:04Z</cp:lastPrinted>
  <dcterms:created xsi:type="dcterms:W3CDTF">2025-10-22T05:24:27Z</dcterms:created>
  <dcterms:modified xsi:type="dcterms:W3CDTF">2026-10-15T07:02:10Z</dcterms:modified>
</cp:coreProperties>
</file>