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UNIVERSAL TRENCH\"/>
    </mc:Choice>
  </mc:AlternateContent>
  <xr:revisionPtr revIDLastSave="0" documentId="13_ncr:1_{187E7B15-C517-4088-9712-B8D6403AD6BE}" xr6:coauthVersionLast="47" xr6:coauthVersionMax="47" xr10:uidLastSave="{00000000-0000-0000-0000-000000000000}"/>
  <bookViews>
    <workbookView xWindow="-120" yWindow="-120" windowWidth="29040" windowHeight="15840" xr2:uid="{C5787708-AEEE-4D12-B01C-82E9D4184FC7}"/>
  </bookViews>
  <sheets>
    <sheet name="Sheet1" sheetId="1" r:id="rId1"/>
    <sheet name="Sheet3" sheetId="3" r:id="rId2"/>
  </sheets>
  <definedNames>
    <definedName name="_xlnm.Print_Area" localSheetId="0">Sheet1!$A$1:$AO$31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1" i="1" l="1"/>
  <c r="AI22" i="1"/>
  <c r="AI23" i="1"/>
  <c r="AI24" i="1"/>
  <c r="AI19" i="1"/>
  <c r="AI25" i="1"/>
  <c r="AI20" i="1"/>
  <c r="AA19" i="1"/>
  <c r="AJ19" i="1" s="1"/>
  <c r="AB19" i="1"/>
  <c r="AC19" i="1"/>
  <c r="AD19" i="1"/>
  <c r="AE19" i="1"/>
  <c r="AF19" i="1"/>
  <c r="AG19" i="1"/>
  <c r="AH19" i="1"/>
  <c r="AA23" i="1"/>
  <c r="AB23" i="1"/>
  <c r="AC23" i="1"/>
  <c r="AD23" i="1"/>
  <c r="AE23" i="1"/>
  <c r="AF23" i="1"/>
  <c r="AG23" i="1"/>
  <c r="AH23" i="1"/>
  <c r="AA20" i="1"/>
  <c r="AB20" i="1"/>
  <c r="AC20" i="1"/>
  <c r="AD20" i="1"/>
  <c r="AE20" i="1"/>
  <c r="AF20" i="1"/>
  <c r="AG20" i="1"/>
  <c r="AH20" i="1"/>
  <c r="AD21" i="1"/>
  <c r="AA21" i="1"/>
  <c r="AB21" i="1"/>
  <c r="AC21" i="1"/>
  <c r="AE21" i="1"/>
  <c r="AF21" i="1"/>
  <c r="AG21" i="1"/>
  <c r="AH21" i="1"/>
  <c r="AA25" i="1"/>
  <c r="AB25" i="1"/>
  <c r="AC25" i="1"/>
  <c r="AD25" i="1"/>
  <c r="AE25" i="1"/>
  <c r="AF25" i="1"/>
  <c r="AG25" i="1"/>
  <c r="AH25" i="1"/>
  <c r="AA27" i="1"/>
  <c r="AB27" i="1"/>
  <c r="AC27" i="1"/>
  <c r="AD27" i="1"/>
  <c r="AE27" i="1"/>
  <c r="AF27" i="1"/>
  <c r="AG27" i="1"/>
  <c r="AH27" i="1"/>
  <c r="AA24" i="1"/>
  <c r="AB24" i="1"/>
  <c r="AC24" i="1"/>
  <c r="AD24" i="1"/>
  <c r="AE24" i="1"/>
  <c r="AF24" i="1"/>
  <c r="AG24" i="1"/>
  <c r="AH24" i="1"/>
  <c r="AA22" i="1"/>
  <c r="AB22" i="1"/>
  <c r="AC22" i="1"/>
  <c r="AD22" i="1"/>
  <c r="AE22" i="1"/>
  <c r="AF22" i="1"/>
  <c r="AG22" i="1"/>
  <c r="AH22" i="1"/>
  <c r="AH26" i="1"/>
  <c r="AG26" i="1"/>
  <c r="AF26" i="1"/>
  <c r="AK19" i="1" l="1"/>
  <c r="AJ20" i="1"/>
  <c r="AK20" i="1" s="1"/>
  <c r="AJ23" i="1"/>
  <c r="AK23" i="1" s="1"/>
  <c r="AJ21" i="1"/>
  <c r="AK21" i="1" s="1"/>
  <c r="AJ24" i="1"/>
  <c r="AK24" i="1" s="1"/>
  <c r="AJ25" i="1"/>
  <c r="AK25" i="1" s="1"/>
  <c r="AJ22" i="1"/>
  <c r="AK22" i="1" s="1"/>
  <c r="AJ27" i="1"/>
  <c r="AE26" i="1"/>
  <c r="AD26" i="1"/>
  <c r="AC26" i="1"/>
  <c r="AB26" i="1"/>
  <c r="AA26" i="1"/>
  <c r="AL19" i="1" l="1"/>
  <c r="AL21" i="1"/>
  <c r="AL25" i="1"/>
  <c r="AL22" i="1"/>
  <c r="AL24" i="1"/>
  <c r="AL20" i="1"/>
  <c r="AL23" i="1"/>
  <c r="AJ26" i="1"/>
</calcChain>
</file>

<file path=xl/sharedStrings.xml><?xml version="1.0" encoding="utf-8"?>
<sst xmlns="http://schemas.openxmlformats.org/spreadsheetml/2006/main" count="138" uniqueCount="86">
  <si>
    <t>Initials</t>
  </si>
  <si>
    <t>CPSA NO</t>
  </si>
  <si>
    <t>Surname</t>
  </si>
  <si>
    <t>B F</t>
  </si>
  <si>
    <t>Smith</t>
  </si>
  <si>
    <t>O</t>
  </si>
  <si>
    <t>Cremona</t>
  </si>
  <si>
    <t>P</t>
  </si>
  <si>
    <t>Reyneke</t>
  </si>
  <si>
    <t>M D</t>
  </si>
  <si>
    <t>le Roux</t>
  </si>
  <si>
    <t>J D</t>
  </si>
  <si>
    <t>J P</t>
  </si>
  <si>
    <t>NO. OF SCORES</t>
  </si>
  <si>
    <t>TOTAL</t>
  </si>
  <si>
    <t>AVE</t>
  </si>
  <si>
    <t>POS</t>
  </si>
  <si>
    <t>QUALIFIED</t>
  </si>
  <si>
    <t>CATEGORY</t>
  </si>
  <si>
    <t>CTSASA NATIONAL PROTEA TRIAL : UNIVERSAL TRENCH</t>
  </si>
  <si>
    <t>Trial Classifications - Universal Trench_Crosstab.CTSASA Central Gauteng Standard Championships 2025</t>
  </si>
  <si>
    <t>Trial Classifications - Universal Trench_Crosstab.CTSASA Eastern Cape Standard Championships 2025</t>
  </si>
  <si>
    <t>Trial Classifications - Universal Trench_Crosstab.CTSASA Free State Standard Championships 2025</t>
  </si>
  <si>
    <t>Trial Classifications - Universal Trench_Crosstab.CTSASA Gauteng North Standard Championships 2025</t>
  </si>
  <si>
    <t>Trial Classifications - Universal Trench_Crosstab.CTSASA KwaZulu Natal Standard Championships 2025</t>
  </si>
  <si>
    <t>Trial Classifications - Universal Trench_Crosstab.CTSASA Limpopo Standard Championships 2025</t>
  </si>
  <si>
    <t>Trial Classifications - Universal Trench_Crosstab.CTSASA Mpumalanga Standard Championships 2025</t>
  </si>
  <si>
    <t>Trial Classifications - Universal Trench_Crosstab.CTSASA Northern Cape Standard Championships 2025</t>
  </si>
  <si>
    <t>Trial Classifications - Universal Trench_Crosstab.CTSASA South African Grand 2025</t>
  </si>
  <si>
    <t>Trial Classifications - Universal Trench_Crosstab1.CTSASA Central Gauteng Standard Championships 2025</t>
  </si>
  <si>
    <t>Trial Classifications - Universal Trench_Crosstab1.CTSASA Eastern Cape Standard Championships 2025</t>
  </si>
  <si>
    <t>Trial Classifications - Universal Trench_Crosstab1.CTSASA Free State Standard Championships 2025</t>
  </si>
  <si>
    <t>Trial Classifications - Universal Trench_Crosstab1.CTSASA Gauteng North Standard Championships 2025</t>
  </si>
  <si>
    <t>Trial Classifications - Universal Trench_Crosstab1.CTSASA KwaZulu Natal Standard Championships 2025</t>
  </si>
  <si>
    <t>Trial Classifications - Universal Trench_Crosstab1.CTSASA Limpopo Standard Championships 2025</t>
  </si>
  <si>
    <t>Trial Classifications - Universal Trench_Crosstab1.CTSASA Mpumalanga Standard Championships 2025</t>
  </si>
  <si>
    <t>Trial Classifications - Universal Trench_Crosstab1.CTSASA Northern Cape Standard Championships 2025</t>
  </si>
  <si>
    <t>Trial Classifications - Universal Trench_Crosstab1.CTSASA South African Grand 2025</t>
  </si>
  <si>
    <t>F W</t>
  </si>
  <si>
    <t>Springorum</t>
  </si>
  <si>
    <t>D</t>
  </si>
  <si>
    <t>Le Roux</t>
  </si>
  <si>
    <t>Q</t>
  </si>
  <si>
    <t>Smit</t>
  </si>
  <si>
    <t>Botha</t>
  </si>
  <si>
    <t>N</t>
  </si>
  <si>
    <t>Haines</t>
  </si>
  <si>
    <t>G-F</t>
  </si>
  <si>
    <t>J</t>
  </si>
  <si>
    <t>A</t>
  </si>
  <si>
    <t>Bester</t>
  </si>
  <si>
    <t>G W F</t>
  </si>
  <si>
    <t>Trial Classifications - Universal Trench_Crosstab.FITASC Universal Trench Grand Prix of South Africa 2025</t>
  </si>
  <si>
    <t>Trial Classifications - Universal Trench_Crosstab1.FITASC Universal Trench Grand Prix of South Africa 2025</t>
  </si>
  <si>
    <t>SAG Trial Score</t>
  </si>
  <si>
    <t>SENIOR</t>
  </si>
  <si>
    <t>MAN</t>
  </si>
  <si>
    <t>JUNIOR</t>
  </si>
  <si>
    <t>MQS REQ'D</t>
  </si>
  <si>
    <t>FITASC Universal Trench World Championship, Czech Republic</t>
  </si>
  <si>
    <t>22nd to 25th July 2027</t>
  </si>
  <si>
    <t>TRIAL POSITIONS</t>
  </si>
  <si>
    <t>TRIAL LEVY</t>
  </si>
  <si>
    <t>PAID</t>
  </si>
  <si>
    <t>Jooste</t>
  </si>
  <si>
    <t>B</t>
  </si>
  <si>
    <t>Last date to register for this trial is 27th January 2027</t>
  </si>
  <si>
    <t>BEST 8 ex 21 SCORES</t>
  </si>
  <si>
    <t>VETERAN</t>
  </si>
  <si>
    <t>KZN STD MAY 2026</t>
  </si>
  <si>
    <t>MP STD JUN 2026</t>
  </si>
  <si>
    <t>FS STD AUG 2026</t>
  </si>
  <si>
    <t>WC STD SEPT 2026</t>
  </si>
  <si>
    <t>NC STD OCT 2026</t>
  </si>
  <si>
    <t>GN STD JAN 2027</t>
  </si>
  <si>
    <t>LIM STD FEB 2027</t>
  </si>
  <si>
    <t>CG STD MAR 2027</t>
  </si>
  <si>
    <t>EC STD APR 2027</t>
  </si>
  <si>
    <t>SA Grand 2026</t>
  </si>
  <si>
    <t>LADY</t>
  </si>
  <si>
    <t>S</t>
  </si>
  <si>
    <t>Pennells-Ingle</t>
  </si>
  <si>
    <t>G</t>
  </si>
  <si>
    <t xml:space="preserve">J </t>
  </si>
  <si>
    <t>C</t>
  </si>
  <si>
    <t>Vermaak Jnr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</si>
</sst>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24"/>
      <color theme="1"/>
      <name val="NewsGoth BT"/>
      <family val="2"/>
    </font>
    <font>
      <sz val="11"/>
      <color theme="1"/>
      <name val="NewsGoth BT"/>
      <family val="2"/>
    </font>
    <font>
      <sz val="18"/>
      <color theme="1"/>
      <name val="NewsGoth BT"/>
      <family val="2"/>
    </font>
    <font>
      <sz val="12"/>
      <color theme="1"/>
      <name val="NewsGoth BT"/>
      <family val="2"/>
    </font>
    <font>
      <b/>
      <sz val="20"/>
      <color theme="1"/>
      <name val="NewsGoth BT"/>
      <family val="2"/>
    </font>
    <font>
      <u/>
      <sz val="11"/>
      <color theme="10"/>
      <name val="Aptos Narrow"/>
      <family val="2"/>
      <scheme val="minor"/>
    </font>
    <font>
      <u/>
      <sz val="2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2" fillId="2" borderId="4" xfId="3" applyFont="1" applyFill="1" applyBorder="1" applyAlignment="1">
      <alignment horizontal="center"/>
    </xf>
    <xf numFmtId="0" fontId="2" fillId="0" borderId="5" xfId="3" applyFont="1" applyBorder="1" applyAlignment="1">
      <alignment wrapText="1"/>
    </xf>
    <xf numFmtId="0" fontId="2" fillId="0" borderId="5" xfId="3" applyFont="1" applyBorder="1" applyAlignment="1">
      <alignment horizontal="right" wrapText="1"/>
    </xf>
    <xf numFmtId="0" fontId="3" fillId="0" borderId="0" xfId="3"/>
    <xf numFmtId="0" fontId="4" fillId="2" borderId="4" xfId="3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 textRotation="90" wrapText="1"/>
    </xf>
    <xf numFmtId="0" fontId="1" fillId="0" borderId="6" xfId="0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6" xfId="2" applyFont="1" applyBorder="1"/>
    <xf numFmtId="0" fontId="0" fillId="0" borderId="6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0" fontId="0" fillId="3" borderId="6" xfId="0" applyNumberFormat="1" applyFill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0" xfId="4" applyFont="1" applyAlignment="1"/>
    <xf numFmtId="0" fontId="1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" fillId="0" borderId="0" xfId="0" applyFont="1"/>
    <xf numFmtId="0" fontId="1" fillId="4" borderId="7" xfId="0" applyFont="1" applyFill="1" applyBorder="1" applyAlignment="1">
      <alignment horizontal="center" textRotation="90"/>
    </xf>
    <xf numFmtId="0" fontId="0" fillId="4" borderId="6" xfId="0" applyFill="1" applyBorder="1" applyAlignment="1">
      <alignment horizontal="center"/>
    </xf>
    <xf numFmtId="0" fontId="1" fillId="0" borderId="6" xfId="0" applyFont="1" applyBorder="1" applyAlignment="1">
      <alignment horizontal="center" textRotation="90"/>
    </xf>
    <xf numFmtId="2" fontId="0" fillId="3" borderId="6" xfId="0" applyNumberFormat="1" applyFill="1" applyBorder="1" applyAlignment="1">
      <alignment horizontal="center"/>
    </xf>
    <xf numFmtId="0" fontId="12" fillId="0" borderId="0" xfId="0" applyFont="1"/>
    <xf numFmtId="0" fontId="12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5">
    <cellStyle name="Hyperlink" xfId="4" builtinId="8"/>
    <cellStyle name="Normal" xfId="0" builtinId="0"/>
    <cellStyle name="Normal_Sheet1" xfId="1" xr:uid="{5F883B72-74A4-4653-A161-B99E235AFFA4}"/>
    <cellStyle name="Normal_Sheet2" xfId="2" xr:uid="{984F5CE9-3CA4-4BC6-89FB-AB89F202EF09}"/>
    <cellStyle name="Normal_Sheet3" xfId="3" xr:uid="{EF697115-CA35-4060-986E-800344484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9525</xdr:rowOff>
    </xdr:from>
    <xdr:to>
      <xdr:col>36</xdr:col>
      <xdr:colOff>332613</xdr:colOff>
      <xdr:row>9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F7BBF-9456-4D51-A060-158AE515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9525"/>
          <a:ext cx="7562088" cy="17830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3</xdr:col>
      <xdr:colOff>134874</xdr:colOff>
      <xdr:row>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B7B375-1259-406B-AB69-0ECF26E9E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38</xdr:col>
      <xdr:colOff>295275</xdr:colOff>
      <xdr:row>0</xdr:row>
      <xdr:rowOff>47625</xdr:rowOff>
    </xdr:from>
    <xdr:to>
      <xdr:col>40</xdr:col>
      <xdr:colOff>725424</xdr:colOff>
      <xdr:row>8</xdr:row>
      <xdr:rowOff>78105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A14F69-F351-4924-8B3B-742C9BD56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47625"/>
          <a:ext cx="1563624" cy="1554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10</xdr:row>
      <xdr:rowOff>57150</xdr:rowOff>
    </xdr:from>
    <xdr:to>
      <xdr:col>16</xdr:col>
      <xdr:colOff>400929</xdr:colOff>
      <xdr:row>21</xdr:row>
      <xdr:rowOff>28863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6EBC66-4EAB-4F30-BBEA-529379346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3686175"/>
          <a:ext cx="6296904" cy="2067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tasc.com/en/competitions/106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E43A-E4BB-4524-8421-9E781DBB5902}">
  <sheetPr>
    <pageSetUpPr fitToPage="1"/>
  </sheetPr>
  <dimension ref="A10:AS27"/>
  <sheetViews>
    <sheetView tabSelected="1" workbookViewId="0">
      <selection activeCell="AN37" sqref="AN37"/>
    </sheetView>
  </sheetViews>
  <sheetFormatPr defaultRowHeight="15" x14ac:dyDescent="0.25"/>
  <cols>
    <col min="1" max="1" width="5.140625" customWidth="1"/>
    <col min="2" max="2" width="8.85546875" bestFit="1" customWidth="1"/>
    <col min="3" max="3" width="8.85546875" style="1" bestFit="1" customWidth="1"/>
    <col min="4" max="4" width="13.7109375" bestFit="1" customWidth="1"/>
    <col min="5" max="5" width="11.28515625" bestFit="1" customWidth="1"/>
    <col min="6" max="6" width="3" customWidth="1"/>
    <col min="7" max="26" width="3" bestFit="1" customWidth="1"/>
    <col min="27" max="27" width="3.85546875" style="2" customWidth="1"/>
    <col min="28" max="35" width="3.5703125" customWidth="1"/>
    <col min="36" max="36" width="6.5703125" bestFit="1" customWidth="1"/>
    <col min="37" max="37" width="9.140625" style="1" bestFit="1" customWidth="1"/>
    <col min="38" max="38" width="7.140625" style="1" bestFit="1" customWidth="1"/>
    <col min="39" max="39" width="4.7109375" style="1" bestFit="1" customWidth="1"/>
    <col min="40" max="40" width="12.28515625" style="1" bestFit="1" customWidth="1"/>
    <col min="41" max="41" width="11.28515625" style="1" bestFit="1" customWidth="1"/>
    <col min="42" max="42" width="11" style="1" bestFit="1" customWidth="1"/>
  </cols>
  <sheetData>
    <row r="10" spans="1:45" s="4" customFormat="1" ht="35.25" customHeight="1" x14ac:dyDescent="0.45">
      <c r="A10" s="41" t="s">
        <v>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3"/>
      <c r="AQ10" s="3"/>
      <c r="AR10" s="3"/>
    </row>
    <row r="11" spans="1:45" s="4" customFormat="1" ht="26.25" x14ac:dyDescent="0.4">
      <c r="A11" s="42" t="s">
        <v>59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27"/>
      <c r="AQ11" s="6"/>
      <c r="AR11" s="6"/>
    </row>
    <row r="12" spans="1:45" s="4" customFormat="1" ht="23.25" x14ac:dyDescent="0.35">
      <c r="A12" s="43" t="s">
        <v>60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26"/>
      <c r="AQ12" s="6"/>
      <c r="AR12" s="6"/>
    </row>
    <row r="13" spans="1:45" ht="15.75" customHeight="1" x14ac:dyDescent="0.3">
      <c r="A13" s="37" t="s">
        <v>66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6"/>
    </row>
    <row r="14" spans="1:45" s="4" customFormat="1" ht="24" thickBot="1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6"/>
      <c r="AB14" s="6"/>
      <c r="AC14" s="6"/>
      <c r="AD14" s="6"/>
      <c r="AE14" s="6"/>
      <c r="AF14" s="5"/>
      <c r="AG14" s="5"/>
      <c r="AH14" s="5"/>
      <c r="AI14" s="5"/>
      <c r="AJ14" s="5"/>
      <c r="AK14" s="6"/>
      <c r="AL14" s="6"/>
      <c r="AM14" s="6"/>
      <c r="AN14" s="6"/>
      <c r="AO14" s="6"/>
      <c r="AP14" s="6"/>
      <c r="AQ14" s="6"/>
      <c r="AR14" s="6"/>
      <c r="AS14" s="6"/>
    </row>
    <row r="15" spans="1:45" s="4" customFormat="1" ht="26.25" thickBot="1" x14ac:dyDescent="0.4">
      <c r="A15" s="44" t="s">
        <v>61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6"/>
      <c r="AP15" s="25"/>
    </row>
    <row r="16" spans="1:45" ht="15.75" thickBot="1" x14ac:dyDescent="0.3"/>
    <row r="17" spans="1:42" ht="15.75" thickBot="1" x14ac:dyDescent="0.3">
      <c r="AA17" s="38" t="s">
        <v>67</v>
      </c>
      <c r="AB17" s="39"/>
      <c r="AC17" s="39"/>
      <c r="AD17" s="39"/>
      <c r="AE17" s="39"/>
      <c r="AF17" s="39"/>
      <c r="AG17" s="39"/>
      <c r="AH17" s="40"/>
      <c r="AI17" s="31"/>
      <c r="AJ17" s="2"/>
      <c r="AP17"/>
    </row>
    <row r="18" spans="1:42" ht="102" customHeight="1" x14ac:dyDescent="0.25">
      <c r="A18" s="30" t="s">
        <v>62</v>
      </c>
      <c r="B18" s="15" t="s">
        <v>1</v>
      </c>
      <c r="C18" s="16" t="s">
        <v>0</v>
      </c>
      <c r="D18" s="16" t="s">
        <v>2</v>
      </c>
      <c r="E18" s="22" t="s">
        <v>18</v>
      </c>
      <c r="F18" s="17" t="s">
        <v>78</v>
      </c>
      <c r="G18" s="17" t="s">
        <v>78</v>
      </c>
      <c r="H18" s="17" t="s">
        <v>78</v>
      </c>
      <c r="I18" s="17" t="s">
        <v>69</v>
      </c>
      <c r="J18" s="17" t="s">
        <v>69</v>
      </c>
      <c r="K18" s="17" t="s">
        <v>70</v>
      </c>
      <c r="L18" s="17" t="s">
        <v>70</v>
      </c>
      <c r="M18" s="17" t="s">
        <v>71</v>
      </c>
      <c r="N18" s="17" t="s">
        <v>71</v>
      </c>
      <c r="O18" s="17" t="s">
        <v>72</v>
      </c>
      <c r="P18" s="17" t="s">
        <v>72</v>
      </c>
      <c r="Q18" s="17" t="s">
        <v>73</v>
      </c>
      <c r="R18" s="17" t="s">
        <v>73</v>
      </c>
      <c r="S18" s="17" t="s">
        <v>74</v>
      </c>
      <c r="T18" s="17" t="s">
        <v>74</v>
      </c>
      <c r="U18" s="17" t="s">
        <v>75</v>
      </c>
      <c r="V18" s="17" t="s">
        <v>75</v>
      </c>
      <c r="W18" s="17" t="s">
        <v>76</v>
      </c>
      <c r="X18" s="17" t="s">
        <v>76</v>
      </c>
      <c r="Y18" s="17" t="s">
        <v>77</v>
      </c>
      <c r="Z18" s="17" t="s">
        <v>77</v>
      </c>
      <c r="AA18" s="28">
        <v>1</v>
      </c>
      <c r="AB18" s="28">
        <v>2</v>
      </c>
      <c r="AC18" s="28">
        <v>3</v>
      </c>
      <c r="AD18" s="28">
        <v>4</v>
      </c>
      <c r="AE18" s="28">
        <v>5</v>
      </c>
      <c r="AF18" s="28">
        <v>6</v>
      </c>
      <c r="AG18" s="28">
        <v>7</v>
      </c>
      <c r="AH18" s="28">
        <v>8</v>
      </c>
      <c r="AI18" s="32" t="s">
        <v>13</v>
      </c>
      <c r="AJ18" s="18" t="s">
        <v>14</v>
      </c>
      <c r="AK18" s="18" t="s">
        <v>15</v>
      </c>
      <c r="AL18" s="18" t="s">
        <v>16</v>
      </c>
      <c r="AM18" s="34" t="s">
        <v>17</v>
      </c>
      <c r="AN18" s="22" t="s">
        <v>58</v>
      </c>
      <c r="AO18" s="22" t="s">
        <v>18</v>
      </c>
      <c r="AP18"/>
    </row>
    <row r="19" spans="1:42" x14ac:dyDescent="0.25">
      <c r="A19" s="29" t="s">
        <v>63</v>
      </c>
      <c r="B19" s="19">
        <v>5743</v>
      </c>
      <c r="C19" s="19" t="s">
        <v>84</v>
      </c>
      <c r="D19" s="20" t="s">
        <v>85</v>
      </c>
      <c r="E19" s="23" t="s">
        <v>56</v>
      </c>
      <c r="F19" s="19">
        <v>91</v>
      </c>
      <c r="G19" s="19">
        <v>87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1">
        <f>IF(ISERROR(LARGE($F19:$Z19,1)),"",LARGE($F19:$Z19,1))</f>
        <v>91</v>
      </c>
      <c r="AB19" s="21">
        <f>IF(ISERROR(LARGE($F19:$Z19,2)),"",LARGE($F19:$Z19,2))</f>
        <v>87</v>
      </c>
      <c r="AC19" s="21">
        <f>IF(ISERROR(LARGE($F19:$Z19,3)),"",LARGE($F19:$Z19,3))</f>
        <v>0</v>
      </c>
      <c r="AD19" s="21">
        <f>IF(ISERROR(LARGE($F19:$Z19,4)),"",LARGE($F19:$Z19,4))</f>
        <v>0</v>
      </c>
      <c r="AE19" s="21">
        <f>IF(ISERROR(LARGE($F19:$Z19,5)),"",LARGE($F19:$Z19,5))</f>
        <v>0</v>
      </c>
      <c r="AF19" s="21">
        <f>IF(ISERROR(LARGE($F19:$Z19,6)),"",LARGE($F19:$Z19,6))</f>
        <v>0</v>
      </c>
      <c r="AG19" s="21">
        <f>IF(ISERROR(LARGE($F19:$Z19,7)),"",LARGE($F19:$Z19,7))</f>
        <v>0</v>
      </c>
      <c r="AH19" s="21">
        <f>IF(ISERROR(LARGE($F19:$Z19,8)),"",LARGE($F19:$Z19,8))</f>
        <v>0</v>
      </c>
      <c r="AI19" s="33">
        <f>COUNTIF(AA19:AH19,"&lt;&gt;0")</f>
        <v>2</v>
      </c>
      <c r="AJ19" s="21">
        <f>SUM(AA19:AH19)</f>
        <v>178</v>
      </c>
      <c r="AK19" s="35">
        <f>AJ19/AI19</f>
        <v>89</v>
      </c>
      <c r="AL19" s="21">
        <f>RANK(AK19,$AK$19:$AK$25,0)</f>
        <v>1</v>
      </c>
      <c r="AM19" s="21"/>
      <c r="AN19" s="24">
        <v>1.87</v>
      </c>
      <c r="AO19" s="23" t="s">
        <v>56</v>
      </c>
      <c r="AP19"/>
    </row>
    <row r="20" spans="1:42" x14ac:dyDescent="0.25">
      <c r="A20" s="29" t="s">
        <v>63</v>
      </c>
      <c r="B20" s="19">
        <v>6409</v>
      </c>
      <c r="C20" s="19" t="s">
        <v>82</v>
      </c>
      <c r="D20" s="20" t="s">
        <v>46</v>
      </c>
      <c r="E20" s="23" t="s">
        <v>56</v>
      </c>
      <c r="F20" s="19">
        <v>87</v>
      </c>
      <c r="G20" s="19">
        <v>91</v>
      </c>
      <c r="H20" s="19">
        <v>92</v>
      </c>
      <c r="I20" s="19">
        <v>84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1">
        <f>IF(ISERROR(LARGE($F20:$Z20,1)),"",LARGE($F20:$Z20,1))</f>
        <v>92</v>
      </c>
      <c r="AB20" s="21">
        <f>IF(ISERROR(LARGE($F20:$Z20,2)),"",LARGE($F20:$Z20,2))</f>
        <v>91</v>
      </c>
      <c r="AC20" s="21">
        <f>IF(ISERROR(LARGE($F20:$Z20,3)),"",LARGE($F20:$Z20,3))</f>
        <v>87</v>
      </c>
      <c r="AD20" s="21">
        <f>IF(ISERROR(LARGE($F20:$Z20,4)),"",LARGE($F20:$Z20,4))</f>
        <v>84</v>
      </c>
      <c r="AE20" s="21">
        <f>IF(ISERROR(LARGE($F20:$Z20,5)),"",LARGE($F20:$Z20,5))</f>
        <v>0</v>
      </c>
      <c r="AF20" s="21">
        <f>IF(ISERROR(LARGE($F20:$Z20,6)),"",LARGE($F20:$Z20,6))</f>
        <v>0</v>
      </c>
      <c r="AG20" s="21">
        <f>IF(ISERROR(LARGE($F20:$Z20,7)),"",LARGE($F20:$Z20,7))</f>
        <v>0</v>
      </c>
      <c r="AH20" s="21">
        <f>IF(ISERROR(LARGE($F20:$Z20,8)),"",LARGE($F20:$Z20,8))</f>
        <v>0</v>
      </c>
      <c r="AI20" s="33">
        <f>COUNTIF(AA20:AH20,"&lt;&gt;0")</f>
        <v>4</v>
      </c>
      <c r="AJ20" s="21">
        <f>SUM(AA20:AH20)</f>
        <v>354</v>
      </c>
      <c r="AK20" s="35">
        <f>AJ20/AI20</f>
        <v>88.5</v>
      </c>
      <c r="AL20" s="21">
        <f>RANK(AK20,$AK$19:$AK$25,0)</f>
        <v>2</v>
      </c>
      <c r="AM20" s="21"/>
      <c r="AN20" s="24">
        <v>2.9</v>
      </c>
      <c r="AO20" s="23" t="s">
        <v>56</v>
      </c>
      <c r="AP20"/>
    </row>
    <row r="21" spans="1:42" x14ac:dyDescent="0.25">
      <c r="A21" s="29" t="s">
        <v>63</v>
      </c>
      <c r="B21" s="19">
        <v>3611</v>
      </c>
      <c r="C21" s="19" t="s">
        <v>80</v>
      </c>
      <c r="D21" s="20" t="s">
        <v>81</v>
      </c>
      <c r="E21" s="23" t="s">
        <v>79</v>
      </c>
      <c r="F21" s="19">
        <v>85</v>
      </c>
      <c r="G21" s="19">
        <v>88</v>
      </c>
      <c r="H21" s="19">
        <v>83</v>
      </c>
      <c r="I21" s="19">
        <v>0</v>
      </c>
      <c r="J21" s="19">
        <v>0</v>
      </c>
      <c r="K21" s="19">
        <v>0</v>
      </c>
      <c r="L21" s="19">
        <v>0</v>
      </c>
      <c r="M21" s="19">
        <v>77</v>
      </c>
      <c r="N21" s="19">
        <v>88</v>
      </c>
      <c r="O21" s="19">
        <v>0</v>
      </c>
      <c r="P21" s="19">
        <v>0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1">
        <f>IF(ISERROR(LARGE($F21:$Z21,1)),"",LARGE($F21:$Z21,1))</f>
        <v>88</v>
      </c>
      <c r="AB21" s="21">
        <f>IF(ISERROR(LARGE($F21:$Z21,2)),"",LARGE($F21:$Z21,2))</f>
        <v>88</v>
      </c>
      <c r="AC21" s="21">
        <f>IF(ISERROR(LARGE($F21:$Z21,3)),"",LARGE($F21:$Z21,3))</f>
        <v>85</v>
      </c>
      <c r="AD21" s="21">
        <f>IF(ISERROR(LARGE($F21:$Z21,4)),"",LARGE($F21:$Z21,4))</f>
        <v>83</v>
      </c>
      <c r="AE21" s="21">
        <f>IF(ISERROR(LARGE($F21:$Z21,5)),"",LARGE($F21:$Z21,5))</f>
        <v>77</v>
      </c>
      <c r="AF21" s="21">
        <f>IF(ISERROR(LARGE($F21:$Z21,6)),"",LARGE($F21:$Z21,6))</f>
        <v>0</v>
      </c>
      <c r="AG21" s="21">
        <f>IF(ISERROR(LARGE($F21:$Z21,7)),"",LARGE($F21:$Z21,7))</f>
        <v>0</v>
      </c>
      <c r="AH21" s="21">
        <f>IF(ISERROR(LARGE($F21:$Z21,8)),"",LARGE($F21:$Z21,8))</f>
        <v>0</v>
      </c>
      <c r="AI21" s="33">
        <f>COUNTIF(AA21:AH21,"&lt;&gt;0")</f>
        <v>5</v>
      </c>
      <c r="AJ21" s="21">
        <f>SUM(AA21:AH21)</f>
        <v>421</v>
      </c>
      <c r="AK21" s="35">
        <f>AJ21/AI21</f>
        <v>84.2</v>
      </c>
      <c r="AL21" s="21">
        <f>RANK(AK21,$AK$19:$AK$25,0)</f>
        <v>3</v>
      </c>
      <c r="AM21" s="21"/>
      <c r="AN21" s="24">
        <v>0.87</v>
      </c>
      <c r="AO21" s="23" t="s">
        <v>79</v>
      </c>
    </row>
    <row r="22" spans="1:42" x14ac:dyDescent="0.25">
      <c r="A22" s="29" t="s">
        <v>63</v>
      </c>
      <c r="B22" s="19">
        <v>2269</v>
      </c>
      <c r="C22" s="19" t="s">
        <v>5</v>
      </c>
      <c r="D22" s="20" t="s">
        <v>6</v>
      </c>
      <c r="E22" s="23" t="s">
        <v>68</v>
      </c>
      <c r="F22" s="19">
        <v>86</v>
      </c>
      <c r="G22" s="19">
        <v>94</v>
      </c>
      <c r="H22" s="19">
        <v>0</v>
      </c>
      <c r="I22" s="19">
        <v>83</v>
      </c>
      <c r="J22" s="19">
        <v>87</v>
      </c>
      <c r="K22" s="19">
        <v>76</v>
      </c>
      <c r="L22" s="19">
        <v>76</v>
      </c>
      <c r="M22" s="19">
        <v>88</v>
      </c>
      <c r="N22" s="19">
        <v>80</v>
      </c>
      <c r="O22" s="19">
        <v>0</v>
      </c>
      <c r="P22" s="19">
        <v>0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1">
        <f>IF(ISERROR(LARGE($F22:$Z22,1)),"",LARGE($F22:$Z22,1))</f>
        <v>94</v>
      </c>
      <c r="AB22" s="21">
        <f>IF(ISERROR(LARGE($F22:$Z22,2)),"",LARGE($F22:$Z22,2))</f>
        <v>88</v>
      </c>
      <c r="AC22" s="21">
        <f>IF(ISERROR(LARGE($F22:$Z22,3)),"",LARGE($F22:$Z22,3))</f>
        <v>87</v>
      </c>
      <c r="AD22" s="21">
        <f>IF(ISERROR(LARGE($F22:$Z22,4)),"",LARGE($F22:$Z22,4))</f>
        <v>86</v>
      </c>
      <c r="AE22" s="21">
        <f>IF(ISERROR(LARGE($F22:$Z22,5)),"",LARGE($F22:$Z22,5))</f>
        <v>83</v>
      </c>
      <c r="AF22" s="21">
        <f>IF(ISERROR(LARGE($F22:$Z22,6)),"",LARGE($F22:$Z22,6))</f>
        <v>80</v>
      </c>
      <c r="AG22" s="21">
        <f>IF(ISERROR(LARGE($F22:$Z22,7)),"",LARGE($F22:$Z22,7))</f>
        <v>76</v>
      </c>
      <c r="AH22" s="21">
        <f>IF(ISERROR(LARGE($F22:$Z22,8)),"",LARGE($F22:$Z22,8))</f>
        <v>76</v>
      </c>
      <c r="AI22" s="33">
        <f>COUNTIF(AA22:AH22,"&lt;&gt;0")</f>
        <v>8</v>
      </c>
      <c r="AJ22" s="21">
        <f>SUM(AA22:AH22)</f>
        <v>670</v>
      </c>
      <c r="AK22" s="35">
        <f>AJ22/AI22</f>
        <v>83.75</v>
      </c>
      <c r="AL22" s="21">
        <f>RANK(AK22,$AK$19:$AK$25,0)</f>
        <v>4</v>
      </c>
      <c r="AM22" s="21"/>
      <c r="AN22" s="24">
        <v>0.85</v>
      </c>
      <c r="AO22" s="23" t="s">
        <v>68</v>
      </c>
      <c r="AP22"/>
    </row>
    <row r="23" spans="1:42" x14ac:dyDescent="0.25">
      <c r="A23" s="29" t="s">
        <v>63</v>
      </c>
      <c r="B23" s="19">
        <v>6286</v>
      </c>
      <c r="C23" s="19" t="s">
        <v>83</v>
      </c>
      <c r="D23" s="20" t="s">
        <v>46</v>
      </c>
      <c r="E23" s="23" t="s">
        <v>56</v>
      </c>
      <c r="F23" s="19">
        <v>81</v>
      </c>
      <c r="G23" s="19">
        <v>91</v>
      </c>
      <c r="H23" s="19">
        <v>84</v>
      </c>
      <c r="I23" s="19">
        <v>0</v>
      </c>
      <c r="J23" s="19">
        <v>0</v>
      </c>
      <c r="K23" s="19">
        <v>0</v>
      </c>
      <c r="L23" s="19">
        <v>0</v>
      </c>
      <c r="M23" s="19">
        <v>86</v>
      </c>
      <c r="N23" s="19">
        <v>79</v>
      </c>
      <c r="O23" s="19">
        <v>80</v>
      </c>
      <c r="P23" s="19">
        <v>85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1">
        <f>IF(ISERROR(LARGE($F23:$Z23,1)),"",LARGE($F23:$Z23,1))</f>
        <v>91</v>
      </c>
      <c r="AB23" s="21">
        <f>IF(ISERROR(LARGE($F23:$Z23,2)),"",LARGE($F23:$Z23,2))</f>
        <v>86</v>
      </c>
      <c r="AC23" s="21">
        <f>IF(ISERROR(LARGE($F23:$Z23,3)),"",LARGE($F23:$Z23,3))</f>
        <v>85</v>
      </c>
      <c r="AD23" s="21">
        <f>IF(ISERROR(LARGE($F23:$Z23,4)),"",LARGE($F23:$Z23,4))</f>
        <v>84</v>
      </c>
      <c r="AE23" s="21">
        <f>IF(ISERROR(LARGE($F23:$Z23,5)),"",LARGE($F23:$Z23,5))</f>
        <v>81</v>
      </c>
      <c r="AF23" s="21">
        <f>IF(ISERROR(LARGE($F23:$Z23,6)),"",LARGE($F23:$Z23,6))</f>
        <v>80</v>
      </c>
      <c r="AG23" s="21">
        <f>IF(ISERROR(LARGE($F23:$Z23,7)),"",LARGE($F23:$Z23,7))</f>
        <v>79</v>
      </c>
      <c r="AH23" s="21">
        <f>IF(ISERROR(LARGE($F23:$Z23,8)),"",LARGE($F23:$Z23,8))</f>
        <v>0</v>
      </c>
      <c r="AI23" s="33">
        <f>COUNTIF(AA23:AH23,"&lt;&gt;0")</f>
        <v>7</v>
      </c>
      <c r="AJ23" s="21">
        <f>SUM(AA23:AH23)</f>
        <v>586</v>
      </c>
      <c r="AK23" s="35">
        <f>AJ23/AI23</f>
        <v>83.714285714285708</v>
      </c>
      <c r="AL23" s="21">
        <f>RANK(AK23,$AK$19:$AK$25,0)</f>
        <v>5</v>
      </c>
      <c r="AM23" s="21"/>
      <c r="AN23" s="24">
        <v>1.9</v>
      </c>
      <c r="AO23" s="23" t="s">
        <v>56</v>
      </c>
      <c r="AP23"/>
    </row>
    <row r="24" spans="1:42" x14ac:dyDescent="0.25">
      <c r="A24" s="29" t="s">
        <v>63</v>
      </c>
      <c r="B24" s="19">
        <v>6085</v>
      </c>
      <c r="C24" s="19" t="s">
        <v>45</v>
      </c>
      <c r="D24" s="20" t="s">
        <v>46</v>
      </c>
      <c r="E24" s="23" t="s">
        <v>55</v>
      </c>
      <c r="F24" s="19">
        <v>76</v>
      </c>
      <c r="G24" s="19">
        <v>79</v>
      </c>
      <c r="H24" s="19">
        <v>83</v>
      </c>
      <c r="I24" s="19">
        <v>0</v>
      </c>
      <c r="J24" s="19">
        <v>0</v>
      </c>
      <c r="K24" s="19">
        <v>0</v>
      </c>
      <c r="L24" s="19">
        <v>0</v>
      </c>
      <c r="M24" s="19">
        <v>84</v>
      </c>
      <c r="N24" s="19">
        <v>87</v>
      </c>
      <c r="O24" s="19">
        <v>85</v>
      </c>
      <c r="P24" s="19">
        <v>85</v>
      </c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1">
        <f>IF(ISERROR(LARGE($F24:$Z24,1)),"",LARGE($F24:$Z24,1))</f>
        <v>87</v>
      </c>
      <c r="AB24" s="21">
        <f>IF(ISERROR(LARGE($F24:$Z24,2)),"",LARGE($F24:$Z24,2))</f>
        <v>85</v>
      </c>
      <c r="AC24" s="21">
        <f>IF(ISERROR(LARGE($F24:$Z24,3)),"",LARGE($F24:$Z24,3))</f>
        <v>85</v>
      </c>
      <c r="AD24" s="21">
        <f>IF(ISERROR(LARGE($F24:$Z24,4)),"",LARGE($F24:$Z24,4))</f>
        <v>84</v>
      </c>
      <c r="AE24" s="21">
        <f>IF(ISERROR(LARGE($F24:$Z24,5)),"",LARGE($F24:$Z24,5))</f>
        <v>83</v>
      </c>
      <c r="AF24" s="21">
        <f>IF(ISERROR(LARGE($F24:$Z24,6)),"",LARGE($F24:$Z24,6))</f>
        <v>79</v>
      </c>
      <c r="AG24" s="21">
        <f>IF(ISERROR(LARGE($F24:$Z24,7)),"",LARGE($F24:$Z24,7))</f>
        <v>76</v>
      </c>
      <c r="AH24" s="21">
        <f>IF(ISERROR(LARGE($F24:$Z24,8)),"",LARGE($F24:$Z24,8))</f>
        <v>0</v>
      </c>
      <c r="AI24" s="33">
        <f>COUNTIF(AA24:AH24,"&lt;&gt;0")</f>
        <v>7</v>
      </c>
      <c r="AJ24" s="21">
        <f>SUM(AA24:AH24)</f>
        <v>579</v>
      </c>
      <c r="AK24" s="35">
        <f>AJ24/AI24</f>
        <v>82.714285714285708</v>
      </c>
      <c r="AL24" s="21">
        <f>RANK(AK24,$AK$19:$AK$25,0)</f>
        <v>6</v>
      </c>
      <c r="AM24" s="21"/>
      <c r="AN24" s="24">
        <v>0.87</v>
      </c>
      <c r="AO24" s="23" t="s">
        <v>55</v>
      </c>
      <c r="AP24"/>
    </row>
    <row r="25" spans="1:42" x14ac:dyDescent="0.25">
      <c r="A25" s="29" t="s">
        <v>63</v>
      </c>
      <c r="B25" s="19">
        <v>3351</v>
      </c>
      <c r="C25" s="19" t="s">
        <v>7</v>
      </c>
      <c r="D25" s="20" t="s">
        <v>8</v>
      </c>
      <c r="E25" s="23" t="s">
        <v>56</v>
      </c>
      <c r="F25" s="19">
        <v>78</v>
      </c>
      <c r="G25" s="19">
        <v>70</v>
      </c>
      <c r="H25" s="19">
        <v>83</v>
      </c>
      <c r="I25" s="19">
        <v>71</v>
      </c>
      <c r="J25" s="19">
        <v>75</v>
      </c>
      <c r="K25" s="19">
        <v>75</v>
      </c>
      <c r="L25" s="19">
        <v>77</v>
      </c>
      <c r="M25" s="19">
        <v>79</v>
      </c>
      <c r="N25" s="19">
        <v>82</v>
      </c>
      <c r="O25" s="19">
        <v>91</v>
      </c>
      <c r="P25" s="19">
        <v>92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1">
        <f>IF(ISERROR(LARGE($F25:$Z25,1)),"",LARGE($F25:$Z25,1))</f>
        <v>92</v>
      </c>
      <c r="AB25" s="21">
        <f>IF(ISERROR(LARGE($F25:$Z25,2)),"",LARGE($F25:$Z25,2))</f>
        <v>91</v>
      </c>
      <c r="AC25" s="21">
        <f>IF(ISERROR(LARGE($F25:$Z25,3)),"",LARGE($F25:$Z25,3))</f>
        <v>83</v>
      </c>
      <c r="AD25" s="21">
        <f>IF(ISERROR(LARGE($F25:$Z25,4)),"",LARGE($F25:$Z25,4))</f>
        <v>82</v>
      </c>
      <c r="AE25" s="21">
        <f>IF(ISERROR(LARGE($F25:$Z25,5)),"",LARGE($F25:$Z25,5))</f>
        <v>79</v>
      </c>
      <c r="AF25" s="21">
        <f>IF(ISERROR(LARGE($F25:$Z25,6)),"",LARGE($F25:$Z25,6))</f>
        <v>78</v>
      </c>
      <c r="AG25" s="21">
        <f>IF(ISERROR(LARGE($F25:$Z25,7)),"",LARGE($F25:$Z25,7))</f>
        <v>77</v>
      </c>
      <c r="AH25" s="21">
        <f>IF(ISERROR(LARGE($F25:$Z25,8)),"",LARGE($F25:$Z25,8))</f>
        <v>75</v>
      </c>
      <c r="AI25" s="33">
        <f>COUNTIF(AA25:AH25,"&lt;&gt;0")</f>
        <v>8</v>
      </c>
      <c r="AJ25" s="21">
        <f>SUM(AA25:AH25)</f>
        <v>657</v>
      </c>
      <c r="AK25" s="35">
        <f>AJ25/AI25</f>
        <v>82.125</v>
      </c>
      <c r="AL25" s="21">
        <f>RANK(AK25,$AK$19:$AK$25,0)</f>
        <v>7</v>
      </c>
      <c r="AM25" s="21"/>
      <c r="AN25" s="24">
        <v>0.9</v>
      </c>
      <c r="AO25" s="23" t="s">
        <v>56</v>
      </c>
      <c r="AP25"/>
    </row>
    <row r="26" spans="1:42" x14ac:dyDescent="0.25">
      <c r="A26" s="29" t="s">
        <v>63</v>
      </c>
      <c r="B26" s="19">
        <v>6592</v>
      </c>
      <c r="C26" s="19" t="s">
        <v>12</v>
      </c>
      <c r="D26" s="20" t="s">
        <v>8</v>
      </c>
      <c r="E26" s="23" t="s">
        <v>57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1">
        <f t="shared" ref="AA26:AA27" si="0">IF(ISERROR(LARGE($F26:$Z26,1)),"",LARGE($F26:$Z26,1))</f>
        <v>0</v>
      </c>
      <c r="AB26" s="21">
        <f t="shared" ref="AB26:AB27" si="1">IF(ISERROR(LARGE($F26:$Z26,2)),"",LARGE($F26:$Z26,2))</f>
        <v>0</v>
      </c>
      <c r="AC26" s="21">
        <f t="shared" ref="AC26:AC27" si="2">IF(ISERROR(LARGE($F26:$Z26,3)),"",LARGE($F26:$Z26,3))</f>
        <v>0</v>
      </c>
      <c r="AD26" s="21">
        <f t="shared" ref="AD26:AD27" si="3">IF(ISERROR(LARGE($F26:$Z26,4)),"",LARGE($F26:$Z26,4))</f>
        <v>0</v>
      </c>
      <c r="AE26" s="21">
        <f t="shared" ref="AE26:AE27" si="4">IF(ISERROR(LARGE($F26:$Z26,5)),"",LARGE($F26:$Z26,5))</f>
        <v>0</v>
      </c>
      <c r="AF26" s="21">
        <f t="shared" ref="AF26:AF27" si="5">IF(ISERROR(LARGE($F26:$Z26,6)),"",LARGE($F26:$Z26,6))</f>
        <v>0</v>
      </c>
      <c r="AG26" s="21">
        <f t="shared" ref="AG26:AG27" si="6">IF(ISERROR(LARGE($F26:$Z26,7)),"",LARGE($F26:$Z26,7))</f>
        <v>0</v>
      </c>
      <c r="AH26" s="21">
        <f t="shared" ref="AH26:AH27" si="7">IF(ISERROR(LARGE($F26:$Z26,8)),"",LARGE($F26:$Z26,8))</f>
        <v>0</v>
      </c>
      <c r="AI26" s="33">
        <v>0</v>
      </c>
      <c r="AJ26" s="21">
        <f t="shared" ref="AJ26:AJ27" si="8">SUM(AA26:AH26)</f>
        <v>0</v>
      </c>
      <c r="AK26" s="35"/>
      <c r="AL26" s="21"/>
      <c r="AM26" s="21"/>
      <c r="AN26" s="24">
        <v>0.87</v>
      </c>
      <c r="AO26" s="23" t="s">
        <v>57</v>
      </c>
      <c r="AP26"/>
    </row>
    <row r="27" spans="1:42" x14ac:dyDescent="0.25">
      <c r="A27" s="29" t="s">
        <v>63</v>
      </c>
      <c r="B27" s="19">
        <v>6733</v>
      </c>
      <c r="C27" s="19" t="s">
        <v>65</v>
      </c>
      <c r="D27" s="20" t="s">
        <v>64</v>
      </c>
      <c r="E27" s="23" t="s">
        <v>56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1">
        <f t="shared" si="0"/>
        <v>0</v>
      </c>
      <c r="AB27" s="21">
        <f t="shared" si="1"/>
        <v>0</v>
      </c>
      <c r="AC27" s="21">
        <f t="shared" si="2"/>
        <v>0</v>
      </c>
      <c r="AD27" s="21">
        <f t="shared" si="3"/>
        <v>0</v>
      </c>
      <c r="AE27" s="21">
        <f t="shared" si="4"/>
        <v>0</v>
      </c>
      <c r="AF27" s="21">
        <f t="shared" si="5"/>
        <v>0</v>
      </c>
      <c r="AG27" s="21">
        <f t="shared" si="6"/>
        <v>0</v>
      </c>
      <c r="AH27" s="21">
        <f t="shared" si="7"/>
        <v>0</v>
      </c>
      <c r="AI27" s="33">
        <v>0</v>
      </c>
      <c r="AJ27" s="21">
        <f t="shared" si="8"/>
        <v>0</v>
      </c>
      <c r="AK27" s="35"/>
      <c r="AL27" s="21"/>
      <c r="AM27" s="21"/>
      <c r="AN27" s="24">
        <v>0.9</v>
      </c>
      <c r="AO27" s="23" t="s">
        <v>56</v>
      </c>
      <c r="AP27"/>
    </row>
  </sheetData>
  <sortState xmlns:xlrd2="http://schemas.microsoft.com/office/spreadsheetml/2017/richdata2" ref="A19:AS25">
    <sortCondition ref="AL19:AL25"/>
  </sortState>
  <mergeCells count="6">
    <mergeCell ref="A13:AO13"/>
    <mergeCell ref="AA17:AH17"/>
    <mergeCell ref="A10:AO10"/>
    <mergeCell ref="A11:AO11"/>
    <mergeCell ref="A12:AO12"/>
    <mergeCell ref="A15:AO15"/>
  </mergeCells>
  <hyperlinks>
    <hyperlink ref="A11:AM11" r:id="rId1" display="FITASC Universal Trench World Championship, Czech Republic" xr:uid="{8DA8D5EF-447E-4EC8-A6C6-4F25E934C36B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177B-836E-436C-B2D3-89317ACCCDA6}">
  <dimension ref="D5:AA20"/>
  <sheetViews>
    <sheetView workbookViewId="0">
      <selection activeCell="F25" sqref="F25"/>
    </sheetView>
  </sheetViews>
  <sheetFormatPr defaultRowHeight="15" x14ac:dyDescent="0.25"/>
  <sheetData>
    <row r="5" spans="4:27" ht="135.75" x14ac:dyDescent="0.25">
      <c r="D5" s="10" t="s">
        <v>0</v>
      </c>
      <c r="E5" s="10" t="s">
        <v>1</v>
      </c>
      <c r="F5" s="10" t="s">
        <v>2</v>
      </c>
      <c r="G5" s="14" t="s">
        <v>23</v>
      </c>
      <c r="H5" s="14" t="s">
        <v>32</v>
      </c>
      <c r="I5" s="14" t="s">
        <v>20</v>
      </c>
      <c r="J5" s="14" t="s">
        <v>29</v>
      </c>
      <c r="K5" s="14" t="s">
        <v>52</v>
      </c>
      <c r="L5" s="14" t="s">
        <v>53</v>
      </c>
      <c r="M5" s="14" t="s">
        <v>25</v>
      </c>
      <c r="N5" s="14" t="s">
        <v>34</v>
      </c>
      <c r="O5" s="14" t="s">
        <v>24</v>
      </c>
      <c r="P5" s="14" t="s">
        <v>33</v>
      </c>
      <c r="Q5" s="14" t="s">
        <v>28</v>
      </c>
      <c r="R5" s="14" t="s">
        <v>37</v>
      </c>
      <c r="S5" s="14" t="s">
        <v>54</v>
      </c>
      <c r="T5" s="14" t="s">
        <v>21</v>
      </c>
      <c r="U5" s="14" t="s">
        <v>30</v>
      </c>
      <c r="V5" s="14" t="s">
        <v>26</v>
      </c>
      <c r="W5" s="14" t="s">
        <v>35</v>
      </c>
      <c r="X5" s="14" t="s">
        <v>22</v>
      </c>
      <c r="Y5" s="14" t="s">
        <v>31</v>
      </c>
      <c r="Z5" s="14" t="s">
        <v>27</v>
      </c>
      <c r="AA5" s="14" t="s">
        <v>36</v>
      </c>
    </row>
    <row r="6" spans="4:27" ht="30" x14ac:dyDescent="0.25">
      <c r="D6" s="11" t="s">
        <v>38</v>
      </c>
      <c r="E6" s="12">
        <v>311</v>
      </c>
      <c r="F6" s="11" t="s">
        <v>39</v>
      </c>
      <c r="G6" s="13"/>
      <c r="H6" s="13"/>
      <c r="I6" s="13"/>
      <c r="J6" s="13"/>
      <c r="K6" s="12">
        <v>87</v>
      </c>
      <c r="L6" s="12">
        <v>91</v>
      </c>
      <c r="M6" s="13"/>
      <c r="N6" s="13"/>
      <c r="O6" s="13"/>
      <c r="P6" s="13"/>
      <c r="Q6" s="12">
        <v>87</v>
      </c>
      <c r="R6" s="12">
        <v>88</v>
      </c>
      <c r="S6" s="9">
        <v>84</v>
      </c>
      <c r="T6" s="12">
        <v>72</v>
      </c>
      <c r="U6" s="12">
        <v>57</v>
      </c>
      <c r="V6" s="13"/>
      <c r="W6" s="13"/>
      <c r="X6" s="13"/>
      <c r="Y6" s="13"/>
      <c r="Z6" s="13"/>
      <c r="AA6" s="13"/>
    </row>
    <row r="7" spans="4:27" x14ac:dyDescent="0.25">
      <c r="D7" s="11" t="s">
        <v>3</v>
      </c>
      <c r="E7" s="12">
        <v>1660</v>
      </c>
      <c r="F7" s="11" t="s">
        <v>4</v>
      </c>
      <c r="G7" s="12">
        <v>93</v>
      </c>
      <c r="H7" s="12">
        <v>88</v>
      </c>
      <c r="I7" s="12">
        <v>96</v>
      </c>
      <c r="J7" s="12">
        <v>97</v>
      </c>
      <c r="K7" s="12">
        <v>91</v>
      </c>
      <c r="L7" s="12">
        <v>91</v>
      </c>
      <c r="M7" s="12">
        <v>92</v>
      </c>
      <c r="N7" s="12">
        <v>94</v>
      </c>
      <c r="O7" s="13"/>
      <c r="P7" s="13"/>
      <c r="Q7" s="12">
        <v>93</v>
      </c>
      <c r="R7" s="12">
        <v>97</v>
      </c>
      <c r="S7" s="8">
        <v>92</v>
      </c>
      <c r="T7" s="13"/>
      <c r="U7" s="13"/>
      <c r="V7" s="12">
        <v>80</v>
      </c>
      <c r="W7" s="12">
        <v>76</v>
      </c>
      <c r="X7" s="13"/>
      <c r="Y7" s="13"/>
      <c r="Z7" s="12">
        <v>93</v>
      </c>
      <c r="AA7" s="12">
        <v>91</v>
      </c>
    </row>
    <row r="8" spans="4:27" x14ac:dyDescent="0.25">
      <c r="D8" s="11" t="s">
        <v>5</v>
      </c>
      <c r="E8" s="12">
        <v>2269</v>
      </c>
      <c r="F8" s="11" t="s">
        <v>6</v>
      </c>
      <c r="G8" s="12">
        <v>95</v>
      </c>
      <c r="H8" s="12">
        <v>91</v>
      </c>
      <c r="I8" s="12">
        <v>93</v>
      </c>
      <c r="J8" s="12">
        <v>96</v>
      </c>
      <c r="K8" s="12">
        <v>94</v>
      </c>
      <c r="L8" s="12">
        <v>94</v>
      </c>
      <c r="M8" s="12">
        <v>92</v>
      </c>
      <c r="N8" s="12">
        <v>93</v>
      </c>
      <c r="O8" s="13"/>
      <c r="P8" s="13"/>
      <c r="Q8" s="12">
        <v>87</v>
      </c>
      <c r="R8" s="12">
        <v>93</v>
      </c>
      <c r="S8" s="9"/>
      <c r="T8" s="13"/>
      <c r="U8" s="13"/>
      <c r="V8" s="12">
        <v>85</v>
      </c>
      <c r="W8" s="12">
        <v>80</v>
      </c>
      <c r="X8" s="12">
        <v>93</v>
      </c>
      <c r="Y8" s="12">
        <v>96</v>
      </c>
      <c r="Z8" s="13"/>
      <c r="AA8" s="13"/>
    </row>
    <row r="9" spans="4:27" x14ac:dyDescent="0.25">
      <c r="D9" s="11" t="s">
        <v>7</v>
      </c>
      <c r="E9" s="12">
        <v>3351</v>
      </c>
      <c r="F9" s="11" t="s">
        <v>8</v>
      </c>
      <c r="G9" s="13"/>
      <c r="H9" s="13"/>
      <c r="I9" s="12">
        <v>77</v>
      </c>
      <c r="J9" s="12">
        <v>81</v>
      </c>
      <c r="K9" s="12">
        <v>77</v>
      </c>
      <c r="L9" s="12">
        <v>77</v>
      </c>
      <c r="M9" s="12">
        <v>69</v>
      </c>
      <c r="N9" s="12">
        <v>81</v>
      </c>
      <c r="O9" s="12">
        <v>69</v>
      </c>
      <c r="P9" s="12">
        <v>71</v>
      </c>
      <c r="Q9" s="12">
        <v>87</v>
      </c>
      <c r="R9" s="12">
        <v>85</v>
      </c>
      <c r="S9" s="8">
        <v>80</v>
      </c>
      <c r="T9" s="13"/>
      <c r="U9" s="13"/>
      <c r="V9" s="12">
        <v>77</v>
      </c>
      <c r="W9" s="12">
        <v>71</v>
      </c>
      <c r="X9" s="12">
        <v>86</v>
      </c>
      <c r="Y9" s="12">
        <v>87</v>
      </c>
      <c r="Z9" s="12">
        <v>86</v>
      </c>
      <c r="AA9" s="12">
        <v>86</v>
      </c>
    </row>
    <row r="10" spans="4:27" x14ac:dyDescent="0.25">
      <c r="D10" s="11" t="s">
        <v>40</v>
      </c>
      <c r="E10" s="12">
        <v>3713</v>
      </c>
      <c r="F10" s="11" t="s">
        <v>41</v>
      </c>
      <c r="G10" s="13"/>
      <c r="H10" s="13"/>
      <c r="I10" s="12">
        <v>83</v>
      </c>
      <c r="J10" s="12">
        <v>0</v>
      </c>
      <c r="K10" s="12">
        <v>79</v>
      </c>
      <c r="L10" s="12">
        <v>79</v>
      </c>
      <c r="M10" s="12">
        <v>80</v>
      </c>
      <c r="N10" s="12">
        <v>76</v>
      </c>
      <c r="O10" s="12">
        <v>81</v>
      </c>
      <c r="P10" s="12">
        <v>83</v>
      </c>
      <c r="Q10" s="12">
        <v>81</v>
      </c>
      <c r="R10" s="12">
        <v>81</v>
      </c>
      <c r="S10" s="8">
        <v>84</v>
      </c>
      <c r="T10" s="12">
        <v>57</v>
      </c>
      <c r="U10" s="12">
        <v>73</v>
      </c>
      <c r="V10" s="12">
        <v>77</v>
      </c>
      <c r="W10" s="12">
        <v>66</v>
      </c>
      <c r="X10" s="12">
        <v>89</v>
      </c>
      <c r="Y10" s="12">
        <v>89</v>
      </c>
      <c r="Z10" s="12">
        <v>73</v>
      </c>
      <c r="AA10" s="12">
        <v>86</v>
      </c>
    </row>
    <row r="11" spans="4:27" x14ac:dyDescent="0.25">
      <c r="D11" s="11" t="s">
        <v>42</v>
      </c>
      <c r="E11" s="12">
        <v>3984</v>
      </c>
      <c r="F11" s="11" t="s">
        <v>43</v>
      </c>
      <c r="G11" s="12">
        <v>95</v>
      </c>
      <c r="H11" s="12">
        <v>94</v>
      </c>
      <c r="I11" s="12">
        <v>94</v>
      </c>
      <c r="J11" s="12">
        <v>92</v>
      </c>
      <c r="K11" s="12">
        <v>93</v>
      </c>
      <c r="L11" s="12">
        <v>90</v>
      </c>
      <c r="M11" s="13"/>
      <c r="N11" s="13"/>
      <c r="O11" s="13"/>
      <c r="P11" s="13"/>
      <c r="Q11" s="12">
        <v>94</v>
      </c>
      <c r="R11" s="12">
        <v>90</v>
      </c>
      <c r="S11" s="9"/>
      <c r="T11" s="13"/>
      <c r="U11" s="13"/>
      <c r="V11" s="13"/>
      <c r="W11" s="13"/>
      <c r="X11" s="13"/>
      <c r="Y11" s="13"/>
      <c r="Z11" s="12">
        <v>76</v>
      </c>
      <c r="AA11" s="12">
        <v>0</v>
      </c>
    </row>
    <row r="12" spans="4:27" x14ac:dyDescent="0.25">
      <c r="D12" s="11" t="s">
        <v>12</v>
      </c>
      <c r="E12" s="12">
        <v>4518</v>
      </c>
      <c r="F12" s="11" t="s">
        <v>44</v>
      </c>
      <c r="G12" s="12">
        <v>94</v>
      </c>
      <c r="H12" s="12">
        <v>91</v>
      </c>
      <c r="I12" s="12">
        <v>96</v>
      </c>
      <c r="J12" s="12">
        <v>96</v>
      </c>
      <c r="K12" s="12">
        <v>94</v>
      </c>
      <c r="L12" s="12">
        <v>90</v>
      </c>
      <c r="M12" s="13"/>
      <c r="N12" s="13"/>
      <c r="O12" s="12">
        <v>88</v>
      </c>
      <c r="P12" s="12">
        <v>0</v>
      </c>
      <c r="Q12" s="12">
        <v>93</v>
      </c>
      <c r="R12" s="12">
        <v>91</v>
      </c>
      <c r="S12" s="9"/>
      <c r="T12" s="13"/>
      <c r="U12" s="13"/>
      <c r="V12" s="13"/>
      <c r="W12" s="13"/>
      <c r="X12" s="13"/>
      <c r="Y12" s="13"/>
      <c r="Z12" s="12">
        <v>91</v>
      </c>
      <c r="AA12" s="12">
        <v>0</v>
      </c>
    </row>
    <row r="13" spans="4:27" x14ac:dyDescent="0.25">
      <c r="D13" s="11" t="s">
        <v>45</v>
      </c>
      <c r="E13" s="12">
        <v>6085</v>
      </c>
      <c r="F13" s="11" t="s">
        <v>46</v>
      </c>
      <c r="G13" s="12">
        <v>94</v>
      </c>
      <c r="H13" s="12">
        <v>96</v>
      </c>
      <c r="I13" s="12">
        <v>96</v>
      </c>
      <c r="J13" s="12">
        <v>95</v>
      </c>
      <c r="K13" s="12">
        <v>94</v>
      </c>
      <c r="L13" s="12">
        <v>89</v>
      </c>
      <c r="M13" s="13"/>
      <c r="N13" s="13"/>
      <c r="O13" s="12">
        <v>90</v>
      </c>
      <c r="P13" s="12">
        <v>82</v>
      </c>
      <c r="Q13" s="12">
        <v>92</v>
      </c>
      <c r="R13" s="12">
        <v>94</v>
      </c>
      <c r="S13" s="8">
        <v>92</v>
      </c>
      <c r="T13" s="13"/>
      <c r="U13" s="13"/>
      <c r="V13" s="13"/>
      <c r="W13" s="13"/>
      <c r="X13" s="13"/>
      <c r="Y13" s="13"/>
      <c r="Z13" s="12">
        <v>92</v>
      </c>
      <c r="AA13" s="12">
        <v>88</v>
      </c>
    </row>
    <row r="14" spans="4:27" x14ac:dyDescent="0.25">
      <c r="D14" s="11" t="s">
        <v>47</v>
      </c>
      <c r="E14" s="12">
        <v>6190</v>
      </c>
      <c r="F14" s="11" t="s">
        <v>6</v>
      </c>
      <c r="G14" s="12">
        <v>92</v>
      </c>
      <c r="H14" s="12">
        <v>0</v>
      </c>
      <c r="I14" s="12">
        <v>90</v>
      </c>
      <c r="J14" s="12">
        <v>96</v>
      </c>
      <c r="K14" s="12">
        <v>95</v>
      </c>
      <c r="L14" s="12">
        <v>99</v>
      </c>
      <c r="M14" s="12">
        <v>90</v>
      </c>
      <c r="N14" s="12">
        <v>90</v>
      </c>
      <c r="O14" s="13"/>
      <c r="P14" s="13"/>
      <c r="Q14" s="12">
        <v>95</v>
      </c>
      <c r="R14" s="12">
        <v>97</v>
      </c>
      <c r="S14" s="8"/>
      <c r="T14" s="13"/>
      <c r="U14" s="13"/>
      <c r="V14" s="13"/>
      <c r="W14" s="13"/>
      <c r="X14" s="12">
        <v>95</v>
      </c>
      <c r="Y14" s="12">
        <v>0</v>
      </c>
      <c r="Z14" s="13"/>
      <c r="AA14" s="13"/>
    </row>
    <row r="15" spans="4:27" x14ac:dyDescent="0.25">
      <c r="D15" s="11" t="s">
        <v>48</v>
      </c>
      <c r="E15" s="12">
        <v>6286</v>
      </c>
      <c r="F15" s="11" t="s">
        <v>46</v>
      </c>
      <c r="G15" s="12">
        <v>93</v>
      </c>
      <c r="H15" s="12">
        <v>0</v>
      </c>
      <c r="I15" s="12">
        <v>91</v>
      </c>
      <c r="J15" s="12">
        <v>96</v>
      </c>
      <c r="K15" s="13"/>
      <c r="L15" s="13"/>
      <c r="M15" s="13"/>
      <c r="N15" s="13"/>
      <c r="O15" s="13"/>
      <c r="P15" s="13"/>
      <c r="Q15" s="13"/>
      <c r="R15" s="13"/>
      <c r="S15" s="9"/>
      <c r="T15" s="12">
        <v>74</v>
      </c>
      <c r="U15" s="12">
        <v>68</v>
      </c>
      <c r="V15" s="12">
        <v>79</v>
      </c>
      <c r="W15" s="12">
        <v>86</v>
      </c>
      <c r="X15" s="12">
        <v>91</v>
      </c>
      <c r="Y15" s="12">
        <v>86</v>
      </c>
      <c r="Z15" s="12">
        <v>83</v>
      </c>
      <c r="AA15" s="12">
        <v>82</v>
      </c>
    </row>
    <row r="16" spans="4:27" x14ac:dyDescent="0.25">
      <c r="D16" s="11" t="s">
        <v>49</v>
      </c>
      <c r="E16" s="12">
        <v>6345</v>
      </c>
      <c r="F16" s="11" t="s">
        <v>50</v>
      </c>
      <c r="G16" s="12">
        <v>79</v>
      </c>
      <c r="H16" s="12">
        <v>86</v>
      </c>
      <c r="I16" s="12">
        <v>87</v>
      </c>
      <c r="J16" s="12">
        <v>85</v>
      </c>
      <c r="K16" s="12">
        <v>86</v>
      </c>
      <c r="L16" s="12">
        <v>88</v>
      </c>
      <c r="M16" s="12">
        <v>85</v>
      </c>
      <c r="N16" s="12">
        <v>85</v>
      </c>
      <c r="O16" s="12">
        <v>73</v>
      </c>
      <c r="P16" s="12">
        <v>67</v>
      </c>
      <c r="Q16" s="12">
        <v>79</v>
      </c>
      <c r="R16" s="12">
        <v>76</v>
      </c>
      <c r="S16" s="9">
        <v>76</v>
      </c>
      <c r="T16" s="13"/>
      <c r="U16" s="13"/>
      <c r="V16" s="13"/>
      <c r="W16" s="13"/>
      <c r="X16" s="12">
        <v>73</v>
      </c>
      <c r="Y16" s="12">
        <v>64</v>
      </c>
      <c r="Z16" s="13"/>
      <c r="AA16" s="13"/>
    </row>
    <row r="17" spans="4:27" x14ac:dyDescent="0.25">
      <c r="D17" s="11" t="s">
        <v>51</v>
      </c>
      <c r="E17" s="12">
        <v>6409</v>
      </c>
      <c r="F17" s="11" t="s">
        <v>46</v>
      </c>
      <c r="G17" s="12">
        <v>90</v>
      </c>
      <c r="H17" s="12">
        <v>92</v>
      </c>
      <c r="I17" s="12">
        <v>95</v>
      </c>
      <c r="J17" s="12">
        <v>97</v>
      </c>
      <c r="K17" s="12">
        <v>90</v>
      </c>
      <c r="L17" s="12">
        <v>91</v>
      </c>
      <c r="M17" s="13"/>
      <c r="N17" s="13"/>
      <c r="O17" s="12">
        <v>81</v>
      </c>
      <c r="P17" s="12">
        <v>81</v>
      </c>
      <c r="Q17" s="12">
        <v>85</v>
      </c>
      <c r="R17" s="12">
        <v>92</v>
      </c>
      <c r="S17" s="9">
        <v>88</v>
      </c>
      <c r="T17" s="13"/>
      <c r="U17" s="13"/>
      <c r="V17" s="13"/>
      <c r="W17" s="13"/>
      <c r="X17" s="13"/>
      <c r="Y17" s="13"/>
      <c r="Z17" s="13"/>
      <c r="AA17" s="13"/>
    </row>
    <row r="18" spans="4:27" x14ac:dyDescent="0.25">
      <c r="D18" s="11" t="s">
        <v>9</v>
      </c>
      <c r="E18" s="12">
        <v>6459</v>
      </c>
      <c r="F18" s="11" t="s">
        <v>10</v>
      </c>
      <c r="G18" s="12">
        <v>81</v>
      </c>
      <c r="H18" s="12">
        <v>96</v>
      </c>
      <c r="I18" s="12">
        <v>88</v>
      </c>
      <c r="J18" s="12">
        <v>90</v>
      </c>
      <c r="K18" s="12">
        <v>95</v>
      </c>
      <c r="L18" s="12">
        <v>86</v>
      </c>
      <c r="M18" s="12">
        <v>89</v>
      </c>
      <c r="N18" s="12">
        <v>93</v>
      </c>
      <c r="O18" s="12">
        <v>76</v>
      </c>
      <c r="P18" s="12">
        <v>85</v>
      </c>
      <c r="Q18" s="12">
        <v>74</v>
      </c>
      <c r="R18" s="12">
        <v>76</v>
      </c>
      <c r="S18" s="9">
        <v>91</v>
      </c>
      <c r="T18" s="13"/>
      <c r="U18" s="13"/>
      <c r="V18" s="12">
        <v>81</v>
      </c>
      <c r="W18" s="12">
        <v>78</v>
      </c>
      <c r="X18" s="12">
        <v>88</v>
      </c>
      <c r="Y18" s="12">
        <v>96</v>
      </c>
      <c r="Z18" s="12">
        <v>92</v>
      </c>
      <c r="AA18" s="12">
        <v>0</v>
      </c>
    </row>
    <row r="19" spans="4:27" x14ac:dyDescent="0.25">
      <c r="D19" s="11" t="s">
        <v>11</v>
      </c>
      <c r="E19" s="12">
        <v>6460</v>
      </c>
      <c r="F19" s="11" t="s">
        <v>10</v>
      </c>
      <c r="G19" s="12">
        <v>83</v>
      </c>
      <c r="H19" s="12">
        <v>87</v>
      </c>
      <c r="I19" s="12">
        <v>83</v>
      </c>
      <c r="J19" s="12">
        <v>88</v>
      </c>
      <c r="K19" s="12">
        <v>82</v>
      </c>
      <c r="L19" s="12">
        <v>92</v>
      </c>
      <c r="M19" s="12">
        <v>76</v>
      </c>
      <c r="N19" s="12">
        <v>83</v>
      </c>
      <c r="O19" s="12">
        <v>67</v>
      </c>
      <c r="P19" s="12">
        <v>83</v>
      </c>
      <c r="Q19" s="12">
        <v>89</v>
      </c>
      <c r="R19" s="12">
        <v>86</v>
      </c>
      <c r="S19" s="9">
        <v>79</v>
      </c>
      <c r="T19" s="12">
        <v>56</v>
      </c>
      <c r="U19" s="12">
        <v>64</v>
      </c>
      <c r="V19" s="12">
        <v>77</v>
      </c>
      <c r="W19" s="12">
        <v>66</v>
      </c>
      <c r="X19" s="12">
        <v>82</v>
      </c>
      <c r="Y19" s="12">
        <v>85</v>
      </c>
      <c r="Z19" s="12">
        <v>90</v>
      </c>
      <c r="AA19" s="12">
        <v>93</v>
      </c>
    </row>
    <row r="20" spans="4:27" x14ac:dyDescent="0.25">
      <c r="D20" s="11" t="s">
        <v>12</v>
      </c>
      <c r="E20" s="12">
        <v>6592</v>
      </c>
      <c r="F20" s="11" t="s">
        <v>8</v>
      </c>
      <c r="G20" s="13"/>
      <c r="H20" s="13"/>
      <c r="I20" s="12">
        <v>82</v>
      </c>
      <c r="J20" s="12">
        <v>89</v>
      </c>
      <c r="K20" s="12">
        <v>89</v>
      </c>
      <c r="L20" s="12">
        <v>86</v>
      </c>
      <c r="M20" s="12">
        <v>89</v>
      </c>
      <c r="N20" s="12">
        <v>79</v>
      </c>
      <c r="O20" s="12">
        <v>80</v>
      </c>
      <c r="P20" s="12">
        <v>80</v>
      </c>
      <c r="Q20" s="12">
        <v>84</v>
      </c>
      <c r="R20" s="12">
        <v>85</v>
      </c>
      <c r="S20" s="9">
        <v>85</v>
      </c>
      <c r="T20" s="13"/>
      <c r="U20" s="13"/>
      <c r="V20" s="12">
        <v>79</v>
      </c>
      <c r="W20" s="12">
        <v>85</v>
      </c>
      <c r="X20" s="12">
        <v>77</v>
      </c>
      <c r="Y20" s="12">
        <v>81</v>
      </c>
      <c r="Z20" s="12">
        <v>82</v>
      </c>
      <c r="AA20" s="12">
        <v>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2025-10-27T11:35:46Z</cp:lastPrinted>
  <dcterms:created xsi:type="dcterms:W3CDTF">2025-10-16T06:55:48Z</dcterms:created>
  <dcterms:modified xsi:type="dcterms:W3CDTF">2026-09-16T06:52:03Z</dcterms:modified>
</cp:coreProperties>
</file>